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660" activeTab="2"/>
  </bookViews>
  <sheets>
    <sheet name="summary-InSta" sheetId="1" r:id="rId1"/>
    <sheet name="BS" sheetId="2" r:id="rId2"/>
    <sheet name="CFS-working " sheetId="3" r:id="rId3"/>
    <sheet name="Note CFS-mar07" sheetId="4" r:id="rId4"/>
    <sheet name="Equity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nswer" localSheetId="2">'[3]tb1'!#REF!</definedName>
    <definedName name="answer" localSheetId="3">'[3]tb1'!#REF!</definedName>
    <definedName name="answer">'[2]tb1'!#REF!</definedName>
    <definedName name="_xlnm.Print_Area" localSheetId="1">'BS'!$A$1:$H$58</definedName>
    <definedName name="_xlnm.Print_Area" localSheetId="2">'CFS-working '!$A$1:$G$94</definedName>
    <definedName name="_xlnm.Print_Area" localSheetId="4">'Equity'!$A$1:$P$57</definedName>
    <definedName name="_xlnm.Print_Area" localSheetId="3">'Note CFS-mar07'!$A$1:$F$28</definedName>
    <definedName name="_xlnm.Print_Area" localSheetId="0">'summary-InSta'!$A$1:$I$54</definedName>
    <definedName name="_xlnm.Print_Titles" localSheetId="1">'BS'!$B:$E,'BS'!$1:$3</definedName>
    <definedName name="_xlnm.Print_Titles" localSheetId="2">'CFS-working '!$1:$7</definedName>
    <definedName name="_xlnm.Print_Titles" localSheetId="3">'Note CFS-mar07'!$1:$5</definedName>
  </definedNames>
  <calcPr fullCalcOnLoad="1"/>
</workbook>
</file>

<file path=xl/sharedStrings.xml><?xml version="1.0" encoding="utf-8"?>
<sst xmlns="http://schemas.openxmlformats.org/spreadsheetml/2006/main" count="201" uniqueCount="150">
  <si>
    <t>Harrisons Holdings (Malaysia) Berhad [194675-H]</t>
  </si>
  <si>
    <t>Condensed Consolidated Income Statements</t>
  </si>
  <si>
    <t>For the three months period ended 31 March 2007</t>
  </si>
  <si>
    <t>Current</t>
  </si>
  <si>
    <t>3 Months</t>
  </si>
  <si>
    <t>Quarter Ended</t>
  </si>
  <si>
    <t>Ended</t>
  </si>
  <si>
    <t>31 March</t>
  </si>
  <si>
    <t>RM'000</t>
  </si>
  <si>
    <t>Revenue</t>
  </si>
  <si>
    <t>Operating expenses</t>
  </si>
  <si>
    <t>Other expenses</t>
  </si>
  <si>
    <t>Other income</t>
  </si>
  <si>
    <t>Finance cost</t>
  </si>
  <si>
    <t>Share of results of associates</t>
  </si>
  <si>
    <t>Profit before tax</t>
  </si>
  <si>
    <t>Taxation</t>
  </si>
  <si>
    <t xml:space="preserve">Profit for the period from </t>
  </si>
  <si>
    <t xml:space="preserve">  continuing operations</t>
  </si>
  <si>
    <t>Discontinued Operations</t>
  </si>
  <si>
    <t>Loss for the period from</t>
  </si>
  <si>
    <t xml:space="preserve">   a discontinued operation</t>
  </si>
  <si>
    <t>Profit for the period</t>
  </si>
  <si>
    <t>Attributable to:</t>
  </si>
  <si>
    <t>Equity holders of the parent</t>
  </si>
  <si>
    <t>Minority interest</t>
  </si>
  <si>
    <t>Earnings per share</t>
  </si>
  <si>
    <t>- basic (sen)</t>
  </si>
  <si>
    <t xml:space="preserve">- diluted (sen) </t>
  </si>
  <si>
    <t>The Condensed Consolidated Income Statements should be read in conjuction with</t>
  </si>
  <si>
    <t>the Annual Financial Report for the financial year ended 31 December 2006 and</t>
  </si>
  <si>
    <t xml:space="preserve"> the explanatory note attached to the interim financial report.</t>
  </si>
  <si>
    <t>Condensed Consolidated Statement of Changes in Equity</t>
  </si>
  <si>
    <t>Issued and fully paid ordinary shares of       RM1 each</t>
  </si>
  <si>
    <t>Note</t>
  </si>
  <si>
    <t>Number of Shares</t>
  </si>
  <si>
    <t>Nominal Value</t>
  </si>
  <si>
    <t>Treasury Shares</t>
  </si>
  <si>
    <t xml:space="preserve"> Capital Reserves</t>
  </si>
  <si>
    <t>Capital Contribution Reserve</t>
  </si>
  <si>
    <t>Retained Earnings</t>
  </si>
  <si>
    <t>Total</t>
  </si>
  <si>
    <t>'000</t>
  </si>
  <si>
    <t>At 1 January 2007</t>
  </si>
  <si>
    <t>Net profit for the year</t>
  </si>
  <si>
    <t>Issue of shares:</t>
  </si>
  <si>
    <t>-exercise of share options</t>
  </si>
  <si>
    <t>At 31 March 2007</t>
  </si>
  <si>
    <t>At 1 January 2006</t>
  </si>
  <si>
    <t>Net proft for the period</t>
  </si>
  <si>
    <t>At 31 March 2006</t>
  </si>
  <si>
    <t>The Condensed Consolidated Statements of Changes in Equity should be read in conjunction with the</t>
  </si>
  <si>
    <t xml:space="preserve">Annual Financial Report for the year ended 31 December 2006 and the explanatory note attached to the </t>
  </si>
  <si>
    <t>interim financial report.</t>
  </si>
  <si>
    <t>Note to Condensed Consolidated Cash Flow Statements</t>
  </si>
  <si>
    <t>CASH AND CASH EQUIVALENTS AT BEGINNING OF FINANCIAL YEAR</t>
  </si>
  <si>
    <t>As at</t>
  </si>
  <si>
    <t>01 January 2007</t>
  </si>
  <si>
    <t>01 January 2006</t>
  </si>
  <si>
    <t>Deposits, cash and bank balances</t>
  </si>
  <si>
    <t>Bank overdrafts</t>
  </si>
  <si>
    <t>CASH AND CASH EQUIVALENTS AT END OF FINANCIAL PERIOD</t>
  </si>
  <si>
    <t>Condensed Consolidated Cash Flow Statements</t>
  </si>
  <si>
    <t>3 months period ended</t>
  </si>
  <si>
    <t>CASH FLOWS FROM OPERATING ACTIVITIES</t>
  </si>
  <si>
    <t>Net profit after tax</t>
  </si>
  <si>
    <t>Adjustments for non-cash items:</t>
  </si>
  <si>
    <t>Allowance for doubtful debts</t>
  </si>
  <si>
    <t>Allowance for inventories obsolescence</t>
  </si>
  <si>
    <t>Fixed assets written off</t>
  </si>
  <si>
    <t>Depreciation of property, plant and equipment</t>
  </si>
  <si>
    <t>Gain on sale of property, plant and equipment</t>
  </si>
  <si>
    <t>Sub cos</t>
  </si>
  <si>
    <t>Gain on sale of other investments</t>
  </si>
  <si>
    <t>Dividend income</t>
  </si>
  <si>
    <t>Opening-DT</t>
  </si>
  <si>
    <t>Interest income</t>
  </si>
  <si>
    <t>Interest expenses</t>
  </si>
  <si>
    <t>Changes in working capital:</t>
  </si>
  <si>
    <t>(Increase)/Decrease in inventories</t>
  </si>
  <si>
    <t>Decrease in receivables</t>
  </si>
  <si>
    <t>Increase/(Decrease) in payables</t>
  </si>
  <si>
    <t>Tax paid</t>
  </si>
  <si>
    <t>Interest received</t>
  </si>
  <si>
    <t>Net cash generated from</t>
  </si>
  <si>
    <t xml:space="preserve">  operating activities</t>
  </si>
  <si>
    <t>The Condensed Consolidated Cash Flow Statements should be read in conjunction with the</t>
  </si>
  <si>
    <t xml:space="preserve">Annual Financial Report for the year ended 31 December 2006 and the explanatory note attached </t>
  </si>
  <si>
    <t>to the interim financial report.</t>
  </si>
  <si>
    <t>CASH FLOWS FROM INVESTING ACTIVITIES</t>
  </si>
  <si>
    <t>Purchase of property, plant and equipment</t>
  </si>
  <si>
    <t>Proceeds from the sale of property, plant and</t>
  </si>
  <si>
    <t xml:space="preserve">   equipments</t>
  </si>
  <si>
    <t>Purchase of other investment</t>
  </si>
  <si>
    <t>Proceeds from sale of other investments</t>
  </si>
  <si>
    <t>Dividend received from other investment</t>
  </si>
  <si>
    <t>Net cash used in investing activities</t>
  </si>
  <si>
    <t>CASH FLOWS FROM FINANCING ACTIVITIES</t>
  </si>
  <si>
    <t>- exercise of share options</t>
  </si>
  <si>
    <t>Purchase of treasury shares</t>
  </si>
  <si>
    <t>Repayment of borrowings</t>
  </si>
  <si>
    <t>Proceeds from borrowings</t>
  </si>
  <si>
    <t>Repayment of finance lease liabilities</t>
  </si>
  <si>
    <t>Interest paid</t>
  </si>
  <si>
    <t>Net cash used in financing activities</t>
  </si>
  <si>
    <t>NET INCREASE IN CASH AND CASH EQUIVALENTS</t>
  </si>
  <si>
    <t xml:space="preserve">  DURING THE FINANCIAL PERIOD</t>
  </si>
  <si>
    <t xml:space="preserve">CASH AND CASH EQUIVALENTS </t>
  </si>
  <si>
    <t xml:space="preserve">  AT BEGINNING OF FINANCIAL YEAR</t>
  </si>
  <si>
    <t>CASH AND CASH EQUIVALENTS</t>
  </si>
  <si>
    <t xml:space="preserve">  AT END OF FINANCIAL PERIOD</t>
  </si>
  <si>
    <t>Condensed Consolidated Balance Sheets</t>
  </si>
  <si>
    <t>As At 31 March 2007</t>
  </si>
  <si>
    <t>Unaudited</t>
  </si>
  <si>
    <t>Restated</t>
  </si>
  <si>
    <t>As At</t>
  </si>
  <si>
    <t>31 March 2007</t>
  </si>
  <si>
    <t>31 December 2006</t>
  </si>
  <si>
    <t>NON CURRENT ASSETS</t>
  </si>
  <si>
    <t>Property, plant &amp; equipment</t>
  </si>
  <si>
    <t>Prepaid lease payments</t>
  </si>
  <si>
    <t>Other investments</t>
  </si>
  <si>
    <t>Long term trade receivables</t>
  </si>
  <si>
    <t>Deferred Tax Assets</t>
  </si>
  <si>
    <t>CURRENT ASSETS</t>
  </si>
  <si>
    <t>Inventories</t>
  </si>
  <si>
    <t>Trade and other receivables</t>
  </si>
  <si>
    <t>Tax Recoverables</t>
  </si>
  <si>
    <t>Deposits, bank and cash balances</t>
  </si>
  <si>
    <t>CURRENT LIABILITIES</t>
  </si>
  <si>
    <t>Trade and other payables</t>
  </si>
  <si>
    <t>Current tax liabilities</t>
  </si>
  <si>
    <t xml:space="preserve">Borrowings </t>
  </si>
  <si>
    <t>NET CURRENT ASSETS</t>
  </si>
  <si>
    <t>NON CURRENT LIABILITIES</t>
  </si>
  <si>
    <t>Deferred tax liabilities</t>
  </si>
  <si>
    <t>CAPITAL AND RESERVES</t>
  </si>
  <si>
    <t>Share capital</t>
  </si>
  <si>
    <t>Reserves</t>
  </si>
  <si>
    <t>Share Premium</t>
  </si>
  <si>
    <t xml:space="preserve"> </t>
  </si>
  <si>
    <t>Revaluation Reserve</t>
  </si>
  <si>
    <t>Capital Reserve</t>
  </si>
  <si>
    <t>Statutory Reserve</t>
  </si>
  <si>
    <t>Retained Profit</t>
  </si>
  <si>
    <t>Others</t>
  </si>
  <si>
    <t>Total Equity</t>
  </si>
  <si>
    <t>Net Assets per share (RM)</t>
  </si>
  <si>
    <t xml:space="preserve">The Condensed Consolidated Balance Sheets should be read in conjuction with the Annual Financial Report for the financial year ended 31 December 2006 and </t>
  </si>
  <si>
    <t>the explanatory notes attached to the interim financial report.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</si>
</sst>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_);_(* \(#,##0.00\);_(* &quot;-&quot;_);_(@_)"/>
    <numFmt numFmtId="167" formatCode="_-* #,##0_-;\-* #,##0_-;_-* &quot;-&quot;??_-;_-@_-"/>
    <numFmt numFmtId="168" formatCode="0_);\(0\)"/>
    <numFmt numFmtId="169" formatCode="0_);[Red]\(0\)"/>
    <numFmt numFmtId="170" formatCode="dd\ mmmm\ yyyy"/>
  </numFmts>
  <fonts count="21">
    <font>
      <sz val="10"/>
      <name val="Arial"/>
      <family val="0"/>
    </font>
    <font>
      <sz val="10"/>
      <name val="MS Sans Serif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2"/>
      <name val="Gill Sans MT"/>
      <family val="0"/>
    </font>
    <font>
      <b/>
      <sz val="12"/>
      <name val="Franklin Gothic Book"/>
      <family val="2"/>
    </font>
    <font>
      <sz val="10"/>
      <name val="Franklin Gothic Book"/>
      <family val="2"/>
    </font>
    <font>
      <sz val="12"/>
      <name val="Franklin Gothic Book"/>
      <family val="2"/>
    </font>
    <font>
      <b/>
      <sz val="10"/>
      <name val="Franklin Gothic Book"/>
      <family val="2"/>
    </font>
    <font>
      <sz val="8"/>
      <name val="Gill Sans MT"/>
      <family val="0"/>
    </font>
    <font>
      <sz val="10"/>
      <name val="Gill Sans MT"/>
      <family val="2"/>
    </font>
    <font>
      <b/>
      <u val="single"/>
      <sz val="12"/>
      <name val="Franklin Gothic Book"/>
      <family val="2"/>
    </font>
    <font>
      <u val="single"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sz val="12"/>
      <color indexed="8"/>
      <name val="Franklin Gothic Book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color indexed="8"/>
      <name val="Franklin Gothic Book"/>
      <family val="2"/>
    </font>
    <font>
      <i/>
      <sz val="12"/>
      <color indexed="8"/>
      <name val="Franklin Gothic Book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27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37" fontId="7" fillId="0" borderId="0" xfId="0" applyNumberFormat="1" applyFont="1" applyAlignment="1">
      <alignment/>
    </xf>
    <xf numFmtId="41" fontId="7" fillId="0" borderId="1" xfId="0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41" fontId="7" fillId="0" borderId="3" xfId="0" applyNumberFormat="1" applyFont="1" applyBorder="1" applyAlignment="1">
      <alignment/>
    </xf>
    <xf numFmtId="41" fontId="7" fillId="0" borderId="4" xfId="0" applyNumberFormat="1" applyFont="1" applyBorder="1" applyAlignment="1">
      <alignment/>
    </xf>
    <xf numFmtId="0" fontId="5" fillId="0" borderId="0" xfId="0" applyFont="1" applyAlignment="1" quotePrefix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right"/>
    </xf>
    <xf numFmtId="43" fontId="7" fillId="0" borderId="0" xfId="16" applyFont="1" applyAlignment="1">
      <alignment/>
    </xf>
    <xf numFmtId="39" fontId="7" fillId="0" borderId="0" xfId="0" applyNumberFormat="1" applyFont="1" applyAlignment="1">
      <alignment/>
    </xf>
    <xf numFmtId="43" fontId="7" fillId="0" borderId="0" xfId="16" applyNumberFormat="1" applyFont="1" applyAlignment="1">
      <alignment horizontal="right"/>
    </xf>
    <xf numFmtId="0" fontId="8" fillId="0" borderId="0" xfId="0" applyFont="1" applyBorder="1" applyAlignment="1">
      <alignment/>
    </xf>
    <xf numFmtId="165" fontId="6" fillId="0" borderId="0" xfId="16" applyNumberFormat="1" applyFont="1" applyAlignment="1">
      <alignment/>
    </xf>
    <xf numFmtId="37" fontId="6" fillId="0" borderId="0" xfId="0" applyNumberFormat="1" applyFont="1" applyAlignment="1">
      <alignment/>
    </xf>
    <xf numFmtId="0" fontId="4" fillId="0" borderId="0" xfId="26">
      <alignment/>
      <protection/>
    </xf>
    <xf numFmtId="164" fontId="4" fillId="0" borderId="0" xfId="19" applyAlignment="1">
      <alignment/>
    </xf>
    <xf numFmtId="164" fontId="4" fillId="0" borderId="0" xfId="19" applyAlignment="1">
      <alignment horizontal="right"/>
    </xf>
    <xf numFmtId="0" fontId="5" fillId="0" borderId="0" xfId="26" applyFont="1">
      <alignment/>
      <protection/>
    </xf>
    <xf numFmtId="0" fontId="7" fillId="0" borderId="0" xfId="26" applyFont="1">
      <alignment/>
      <protection/>
    </xf>
    <xf numFmtId="164" fontId="7" fillId="0" borderId="0" xfId="19" applyFont="1" applyAlignment="1">
      <alignment/>
    </xf>
    <xf numFmtId="164" fontId="5" fillId="0" borderId="0" xfId="19" applyFont="1" applyAlignment="1">
      <alignment horizontal="center" wrapText="1"/>
    </xf>
    <xf numFmtId="164" fontId="5" fillId="0" borderId="0" xfId="19" applyFont="1" applyAlignment="1">
      <alignment/>
    </xf>
    <xf numFmtId="164" fontId="5" fillId="0" borderId="0" xfId="19" applyFont="1" applyAlignment="1">
      <alignment vertical="distributed" wrapText="1"/>
    </xf>
    <xf numFmtId="164" fontId="5" fillId="0" borderId="0" xfId="19" applyFont="1" applyBorder="1" applyAlignment="1">
      <alignment vertical="center" wrapText="1"/>
    </xf>
    <xf numFmtId="0" fontId="6" fillId="0" borderId="0" xfId="26" applyFont="1">
      <alignment/>
      <protection/>
    </xf>
    <xf numFmtId="0" fontId="10" fillId="0" borderId="0" xfId="26" applyFont="1">
      <alignment/>
      <protection/>
    </xf>
    <xf numFmtId="0" fontId="5" fillId="0" borderId="1" xfId="26" applyFont="1" applyBorder="1">
      <alignment/>
      <protection/>
    </xf>
    <xf numFmtId="164" fontId="5" fillId="0" borderId="1" xfId="19" applyFont="1" applyBorder="1" applyAlignment="1">
      <alignment horizontal="center" vertical="center" wrapText="1"/>
    </xf>
    <xf numFmtId="164" fontId="5" fillId="0" borderId="0" xfId="19" applyFont="1" applyAlignment="1">
      <alignment horizontal="center"/>
    </xf>
    <xf numFmtId="164" fontId="5" fillId="0" borderId="0" xfId="19" applyFont="1" applyBorder="1" applyAlignment="1">
      <alignment/>
    </xf>
    <xf numFmtId="164" fontId="5" fillId="0" borderId="1" xfId="19" applyFont="1" applyBorder="1" applyAlignment="1">
      <alignment horizontal="center" vertical="distributed" wrapText="1"/>
    </xf>
    <xf numFmtId="164" fontId="5" fillId="0" borderId="0" xfId="19" applyFont="1" applyAlignment="1" quotePrefix="1">
      <alignment horizontal="center" vertical="center" wrapText="1"/>
    </xf>
    <xf numFmtId="164" fontId="5" fillId="0" borderId="0" xfId="19" applyFont="1" applyAlignment="1">
      <alignment horizontal="center" vertical="center" wrapText="1"/>
    </xf>
    <xf numFmtId="167" fontId="7" fillId="0" borderId="0" xfId="19" applyNumberFormat="1" applyFont="1" applyAlignment="1">
      <alignment/>
    </xf>
    <xf numFmtId="41" fontId="7" fillId="0" borderId="0" xfId="19" applyNumberFormat="1" applyFont="1" applyBorder="1" applyAlignment="1">
      <alignment/>
    </xf>
    <xf numFmtId="168" fontId="7" fillId="0" borderId="0" xfId="19" applyNumberFormat="1" applyFont="1" applyBorder="1" applyAlignment="1">
      <alignment/>
    </xf>
    <xf numFmtId="0" fontId="7" fillId="0" borderId="0" xfId="26" applyFont="1" quotePrefix="1">
      <alignment/>
      <protection/>
    </xf>
    <xf numFmtId="3" fontId="7" fillId="0" borderId="0" xfId="19" applyNumberFormat="1" applyFont="1" applyAlignment="1">
      <alignment/>
    </xf>
    <xf numFmtId="167" fontId="7" fillId="0" borderId="5" xfId="19" applyNumberFormat="1" applyFont="1" applyBorder="1" applyAlignment="1">
      <alignment/>
    </xf>
    <xf numFmtId="167" fontId="7" fillId="0" borderId="0" xfId="19" applyNumberFormat="1" applyFont="1" applyBorder="1" applyAlignment="1">
      <alignment/>
    </xf>
    <xf numFmtId="165" fontId="7" fillId="0" borderId="5" xfId="19" applyNumberFormat="1" applyFont="1" applyBorder="1" applyAlignment="1">
      <alignment/>
    </xf>
    <xf numFmtId="41" fontId="7" fillId="0" borderId="0" xfId="19" applyNumberFormat="1" applyFont="1" applyAlignment="1">
      <alignment/>
    </xf>
    <xf numFmtId="0" fontId="5" fillId="0" borderId="0" xfId="26" applyFont="1" applyAlignment="1">
      <alignment horizontal="center"/>
      <protection/>
    </xf>
    <xf numFmtId="167" fontId="7" fillId="0" borderId="0" xfId="26" applyNumberFormat="1" applyFont="1">
      <alignment/>
      <protection/>
    </xf>
    <xf numFmtId="37" fontId="7" fillId="0" borderId="0" xfId="19" applyNumberFormat="1" applyFont="1" applyAlignment="1">
      <alignment/>
    </xf>
    <xf numFmtId="167" fontId="4" fillId="0" borderId="0" xfId="26" applyNumberFormat="1">
      <alignment/>
      <protection/>
    </xf>
    <xf numFmtId="167" fontId="7" fillId="0" borderId="1" xfId="19" applyNumberFormat="1" applyFont="1" applyBorder="1" applyAlignment="1">
      <alignment/>
    </xf>
    <xf numFmtId="0" fontId="7" fillId="0" borderId="0" xfId="26" applyFont="1" applyBorder="1">
      <alignment/>
      <protection/>
    </xf>
    <xf numFmtId="0" fontId="4" fillId="0" borderId="0" xfId="26" applyBorder="1">
      <alignment/>
      <protection/>
    </xf>
    <xf numFmtId="37" fontId="7" fillId="0" borderId="5" xfId="19" applyNumberFormat="1" applyFont="1" applyBorder="1" applyAlignment="1">
      <alignment/>
    </xf>
    <xf numFmtId="167" fontId="7" fillId="0" borderId="0" xfId="26" applyNumberFormat="1" applyFont="1" applyBorder="1">
      <alignment/>
      <protection/>
    </xf>
    <xf numFmtId="0" fontId="4" fillId="0" borderId="0" xfId="26" applyFont="1" applyBorder="1">
      <alignment/>
      <protection/>
    </xf>
    <xf numFmtId="167" fontId="4" fillId="0" borderId="0" xfId="19" applyNumberFormat="1" applyFont="1" applyBorder="1" applyAlignment="1">
      <alignment/>
    </xf>
    <xf numFmtId="167" fontId="4" fillId="0" borderId="0" xfId="26" applyNumberFormat="1" applyFont="1" applyBorder="1">
      <alignment/>
      <protection/>
    </xf>
    <xf numFmtId="167" fontId="4" fillId="0" borderId="0" xfId="19" applyNumberFormat="1" applyAlignment="1">
      <alignment/>
    </xf>
    <xf numFmtId="167" fontId="7" fillId="0" borderId="0" xfId="18" applyNumberFormat="1" applyFont="1" applyAlignment="1">
      <alignment/>
    </xf>
    <xf numFmtId="165" fontId="7" fillId="0" borderId="0" xfId="18" applyNumberFormat="1" applyFont="1" applyAlignment="1">
      <alignment/>
    </xf>
    <xf numFmtId="164" fontId="7" fillId="0" borderId="0" xfId="20" applyFont="1" applyAlignment="1">
      <alignment/>
    </xf>
    <xf numFmtId="0" fontId="7" fillId="0" borderId="0" xfId="27" applyFont="1">
      <alignment/>
      <protection/>
    </xf>
    <xf numFmtId="0" fontId="4" fillId="0" borderId="0" xfId="25">
      <alignment/>
      <protection/>
    </xf>
    <xf numFmtId="0" fontId="5" fillId="0" borderId="0" xfId="27" applyFont="1" applyAlignment="1">
      <alignment horizontal="left"/>
      <protection/>
    </xf>
    <xf numFmtId="164" fontId="7" fillId="0" borderId="0" xfId="20" applyFont="1" applyBorder="1" applyAlignment="1">
      <alignment/>
    </xf>
    <xf numFmtId="0" fontId="4" fillId="0" borderId="0" xfId="25" applyBorder="1">
      <alignment/>
      <protection/>
    </xf>
    <xf numFmtId="0" fontId="11" fillId="0" borderId="0" xfId="27" applyFont="1">
      <alignment/>
      <protection/>
    </xf>
    <xf numFmtId="167" fontId="5" fillId="0" borderId="0" xfId="18" applyNumberFormat="1" applyFont="1" applyAlignment="1">
      <alignment horizontal="right"/>
    </xf>
    <xf numFmtId="164" fontId="12" fillId="0" borderId="0" xfId="20" applyFont="1" applyBorder="1" applyAlignment="1">
      <alignment/>
    </xf>
    <xf numFmtId="167" fontId="5" fillId="0" borderId="0" xfId="18" applyNumberFormat="1" applyFont="1" applyAlignment="1" quotePrefix="1">
      <alignment horizontal="right"/>
    </xf>
    <xf numFmtId="164" fontId="5" fillId="0" borderId="0" xfId="20" applyFont="1" applyAlignment="1">
      <alignment horizontal="right"/>
    </xf>
    <xf numFmtId="167" fontId="7" fillId="0" borderId="0" xfId="20" applyNumberFormat="1" applyFont="1" applyBorder="1" applyAlignment="1">
      <alignment/>
    </xf>
    <xf numFmtId="165" fontId="4" fillId="0" borderId="0" xfId="18" applyNumberFormat="1" applyBorder="1" applyAlignment="1">
      <alignment/>
    </xf>
    <xf numFmtId="41" fontId="4" fillId="0" borderId="0" xfId="18" applyNumberFormat="1" applyBorder="1" applyAlignment="1">
      <alignment/>
    </xf>
    <xf numFmtId="167" fontId="7" fillId="0" borderId="2" xfId="18" applyNumberFormat="1" applyFont="1" applyBorder="1" applyAlignment="1">
      <alignment/>
    </xf>
    <xf numFmtId="167" fontId="7" fillId="0" borderId="0" xfId="18" applyNumberFormat="1" applyFont="1" applyBorder="1" applyAlignment="1">
      <alignment/>
    </xf>
    <xf numFmtId="167" fontId="7" fillId="0" borderId="3" xfId="18" applyNumberFormat="1" applyFont="1" applyBorder="1" applyAlignment="1">
      <alignment/>
    </xf>
    <xf numFmtId="165" fontId="5" fillId="0" borderId="0" xfId="18" applyNumberFormat="1" applyFont="1" applyAlignment="1">
      <alignment horizontal="center"/>
    </xf>
    <xf numFmtId="167" fontId="7" fillId="0" borderId="0" xfId="20" applyNumberFormat="1" applyFont="1" applyAlignment="1">
      <alignment/>
    </xf>
    <xf numFmtId="165" fontId="4" fillId="0" borderId="0" xfId="18" applyNumberFormat="1" applyAlignment="1">
      <alignment/>
    </xf>
    <xf numFmtId="165" fontId="5" fillId="0" borderId="0" xfId="18" applyNumberFormat="1" applyFont="1" applyAlignment="1" quotePrefix="1">
      <alignment horizontal="center"/>
    </xf>
    <xf numFmtId="0" fontId="7" fillId="0" borderId="0" xfId="27" applyFont="1" applyAlignment="1">
      <alignment horizontal="left"/>
      <protection/>
    </xf>
    <xf numFmtId="165" fontId="5" fillId="0" borderId="0" xfId="18" applyNumberFormat="1" applyFont="1" applyAlignment="1">
      <alignment horizontal="right"/>
    </xf>
    <xf numFmtId="170" fontId="5" fillId="0" borderId="0" xfId="20" applyNumberFormat="1" applyFont="1" applyAlignment="1" quotePrefix="1">
      <alignment horizontal="right"/>
    </xf>
    <xf numFmtId="0" fontId="5" fillId="0" borderId="0" xfId="27" applyFont="1" applyAlignment="1">
      <alignment horizontal="right"/>
      <protection/>
    </xf>
    <xf numFmtId="165" fontId="7" fillId="0" borderId="2" xfId="20" applyNumberFormat="1" applyFont="1" applyBorder="1" applyAlignment="1">
      <alignment/>
    </xf>
    <xf numFmtId="165" fontId="7" fillId="0" borderId="0" xfId="20" applyNumberFormat="1" applyFont="1" applyBorder="1" applyAlignment="1">
      <alignment/>
    </xf>
    <xf numFmtId="167" fontId="7" fillId="0" borderId="2" xfId="20" applyNumberFormat="1" applyFont="1" applyBorder="1" applyAlignment="1">
      <alignment/>
    </xf>
    <xf numFmtId="165" fontId="7" fillId="0" borderId="3" xfId="20" applyNumberFormat="1" applyFont="1" applyBorder="1" applyAlignment="1">
      <alignment/>
    </xf>
    <xf numFmtId="0" fontId="13" fillId="0" borderId="0" xfId="27" applyFont="1" applyAlignment="1">
      <alignment horizontal="left"/>
      <protection/>
    </xf>
    <xf numFmtId="0" fontId="13" fillId="0" borderId="0" xfId="27" applyFont="1">
      <alignment/>
      <protection/>
    </xf>
    <xf numFmtId="167" fontId="13" fillId="0" borderId="0" xfId="18" applyNumberFormat="1" applyFont="1" applyAlignment="1">
      <alignment/>
    </xf>
    <xf numFmtId="165" fontId="13" fillId="0" borderId="0" xfId="18" applyNumberFormat="1" applyFont="1" applyAlignment="1">
      <alignment/>
    </xf>
    <xf numFmtId="167" fontId="13" fillId="0" borderId="0" xfId="20" applyNumberFormat="1" applyFont="1" applyAlignment="1">
      <alignment/>
    </xf>
    <xf numFmtId="0" fontId="6" fillId="0" borderId="0" xfId="27" applyFont="1">
      <alignment/>
      <protection/>
    </xf>
    <xf numFmtId="0" fontId="14" fillId="0" borderId="0" xfId="27" applyFont="1" applyAlignment="1">
      <alignment horizontal="left"/>
      <protection/>
    </xf>
    <xf numFmtId="0" fontId="7" fillId="0" borderId="0" xfId="25" applyFont="1">
      <alignment/>
      <protection/>
    </xf>
    <xf numFmtId="0" fontId="5" fillId="0" borderId="0" xfId="27" applyFont="1" applyBorder="1" applyAlignment="1">
      <alignment horizontal="left"/>
      <protection/>
    </xf>
    <xf numFmtId="0" fontId="14" fillId="0" borderId="0" xfId="27" applyFont="1" applyBorder="1">
      <alignment/>
      <protection/>
    </xf>
    <xf numFmtId="0" fontId="13" fillId="0" borderId="0" xfId="27" applyFont="1" applyBorder="1">
      <alignment/>
      <protection/>
    </xf>
    <xf numFmtId="0" fontId="6" fillId="0" borderId="0" xfId="27" applyFont="1" applyBorder="1">
      <alignment/>
      <protection/>
    </xf>
    <xf numFmtId="0" fontId="14" fillId="0" borderId="0" xfId="27" applyFont="1" applyBorder="1" applyAlignment="1">
      <alignment horizontal="right"/>
      <protection/>
    </xf>
    <xf numFmtId="0" fontId="8" fillId="0" borderId="0" xfId="27" applyFont="1" applyBorder="1" applyAlignment="1">
      <alignment horizontal="right"/>
      <protection/>
    </xf>
    <xf numFmtId="0" fontId="11" fillId="0" borderId="0" xfId="27" applyFont="1" applyBorder="1">
      <alignment/>
      <protection/>
    </xf>
    <xf numFmtId="167" fontId="4" fillId="0" borderId="0" xfId="18" applyNumberFormat="1" applyBorder="1" applyAlignment="1">
      <alignment/>
    </xf>
    <xf numFmtId="167" fontId="4" fillId="0" borderId="0" xfId="18" applyNumberFormat="1" applyFont="1" applyBorder="1" applyAlignment="1">
      <alignment/>
    </xf>
    <xf numFmtId="0" fontId="13" fillId="0" borderId="0" xfId="27" applyFont="1" applyBorder="1" quotePrefix="1">
      <alignment/>
      <protection/>
    </xf>
    <xf numFmtId="168" fontId="4" fillId="0" borderId="0" xfId="18" applyNumberFormat="1" applyBorder="1" applyAlignment="1">
      <alignment/>
    </xf>
    <xf numFmtId="0" fontId="5" fillId="0" borderId="0" xfId="27" applyFont="1" applyBorder="1">
      <alignment/>
      <protection/>
    </xf>
    <xf numFmtId="167" fontId="4" fillId="0" borderId="0" xfId="18" applyNumberFormat="1" applyAlignment="1">
      <alignment/>
    </xf>
    <xf numFmtId="0" fontId="5" fillId="0" borderId="0" xfId="27" applyFont="1" applyAlignment="1">
      <alignment horizontal="center"/>
      <protection/>
    </xf>
    <xf numFmtId="0" fontId="7" fillId="0" borderId="0" xfId="27" applyFont="1" applyBorder="1">
      <alignment/>
      <protection/>
    </xf>
    <xf numFmtId="49" fontId="7" fillId="0" borderId="0" xfId="27" applyNumberFormat="1" applyFont="1">
      <alignment/>
      <protection/>
    </xf>
    <xf numFmtId="49" fontId="5" fillId="0" borderId="0" xfId="20" applyNumberFormat="1" applyFont="1" applyBorder="1" applyAlignment="1">
      <alignment horizontal="center"/>
    </xf>
    <xf numFmtId="164" fontId="7" fillId="0" borderId="0" xfId="20" applyFont="1" applyBorder="1" applyAlignment="1">
      <alignment horizontal="center"/>
    </xf>
    <xf numFmtId="167" fontId="7" fillId="0" borderId="0" xfId="18" applyNumberFormat="1" applyFont="1" applyAlignment="1">
      <alignment horizontal="left" vertical="center" wrapText="1"/>
    </xf>
    <xf numFmtId="167" fontId="7" fillId="0" borderId="0" xfId="18" applyNumberFormat="1" applyFont="1" applyAlignment="1">
      <alignment wrapText="1"/>
    </xf>
    <xf numFmtId="168" fontId="7" fillId="0" borderId="0" xfId="18" applyNumberFormat="1" applyFont="1" applyAlignment="1">
      <alignment/>
    </xf>
    <xf numFmtId="165" fontId="7" fillId="0" borderId="0" xfId="18" applyNumberFormat="1" applyFont="1" applyAlignment="1">
      <alignment wrapText="1"/>
    </xf>
    <xf numFmtId="167" fontId="4" fillId="0" borderId="0" xfId="20" applyNumberFormat="1" applyFont="1" applyBorder="1" applyAlignment="1">
      <alignment/>
    </xf>
    <xf numFmtId="0" fontId="10" fillId="0" borderId="0" xfId="27" applyFont="1">
      <alignment/>
      <protection/>
    </xf>
    <xf numFmtId="165" fontId="7" fillId="0" borderId="0" xfId="20" applyNumberFormat="1" applyFont="1" applyAlignment="1">
      <alignment/>
    </xf>
    <xf numFmtId="165" fontId="4" fillId="0" borderId="0" xfId="20" applyNumberFormat="1" applyFont="1" applyBorder="1" applyAlignment="1">
      <alignment/>
    </xf>
    <xf numFmtId="0" fontId="4" fillId="0" borderId="0" xfId="27" applyFont="1">
      <alignment/>
      <protection/>
    </xf>
    <xf numFmtId="165" fontId="7" fillId="0" borderId="0" xfId="18" applyNumberFormat="1" applyFont="1" applyBorder="1" applyAlignment="1">
      <alignment/>
    </xf>
    <xf numFmtId="167" fontId="7" fillId="0" borderId="6" xfId="20" applyNumberFormat="1" applyFont="1" applyBorder="1" applyAlignment="1">
      <alignment/>
    </xf>
    <xf numFmtId="165" fontId="7" fillId="0" borderId="1" xfId="18" applyNumberFormat="1" applyFont="1" applyBorder="1" applyAlignment="1">
      <alignment/>
    </xf>
    <xf numFmtId="0" fontId="10" fillId="0" borderId="1" xfId="27" applyFont="1" applyBorder="1">
      <alignment/>
      <protection/>
    </xf>
    <xf numFmtId="167" fontId="5" fillId="0" borderId="0" xfId="20" applyNumberFormat="1" applyFont="1" applyBorder="1" applyAlignment="1">
      <alignment/>
    </xf>
    <xf numFmtId="41" fontId="7" fillId="0" borderId="0" xfId="20" applyNumberFormat="1" applyFont="1" applyAlignment="1">
      <alignment/>
    </xf>
    <xf numFmtId="41" fontId="7" fillId="0" borderId="0" xfId="20" applyNumberFormat="1" applyFont="1" applyBorder="1" applyAlignment="1">
      <alignment/>
    </xf>
    <xf numFmtId="164" fontId="7" fillId="0" borderId="1" xfId="20" applyFont="1" applyBorder="1" applyAlignment="1">
      <alignment/>
    </xf>
    <xf numFmtId="164" fontId="6" fillId="0" borderId="0" xfId="20" applyFont="1" applyBorder="1" applyAlignment="1">
      <alignment/>
    </xf>
    <xf numFmtId="0" fontId="7" fillId="0" borderId="0" xfId="27" applyFont="1" quotePrefix="1">
      <alignment/>
      <protection/>
    </xf>
    <xf numFmtId="41" fontId="7" fillId="0" borderId="1" xfId="20" applyNumberFormat="1" applyFont="1" applyBorder="1" applyAlignment="1">
      <alignment/>
    </xf>
    <xf numFmtId="167" fontId="5" fillId="0" borderId="0" xfId="18" applyNumberFormat="1" applyFont="1" applyAlignment="1">
      <alignment vertical="center" wrapText="1"/>
    </xf>
    <xf numFmtId="165" fontId="7" fillId="0" borderId="5" xfId="20" applyNumberFormat="1" applyFont="1" applyBorder="1" applyAlignment="1">
      <alignment/>
    </xf>
    <xf numFmtId="41" fontId="7" fillId="0" borderId="5" xfId="20" applyNumberFormat="1" applyFont="1" applyBorder="1" applyAlignment="1">
      <alignment/>
    </xf>
    <xf numFmtId="167" fontId="7" fillId="0" borderId="0" xfId="18" applyNumberFormat="1" applyFont="1" applyAlignment="1">
      <alignment horizontal="left"/>
    </xf>
    <xf numFmtId="167" fontId="5" fillId="0" borderId="0" xfId="18" applyNumberFormat="1" applyFont="1" applyAlignment="1" quotePrefix="1">
      <alignment horizontal="center"/>
    </xf>
    <xf numFmtId="37" fontId="7" fillId="0" borderId="0" xfId="18" applyNumberFormat="1" applyFont="1" applyAlignment="1">
      <alignment/>
    </xf>
    <xf numFmtId="169" fontId="7" fillId="0" borderId="0" xfId="20" applyNumberFormat="1" applyFont="1" applyAlignment="1">
      <alignment/>
    </xf>
    <xf numFmtId="37" fontId="15" fillId="0" borderId="0" xfId="20" applyNumberFormat="1" applyFont="1" applyAlignment="1">
      <alignment/>
    </xf>
    <xf numFmtId="167" fontId="5" fillId="0" borderId="0" xfId="18" applyNumberFormat="1" applyFont="1" applyAlignment="1">
      <alignment horizontal="left" vertical="center" wrapText="1"/>
    </xf>
    <xf numFmtId="167" fontId="7" fillId="0" borderId="0" xfId="18" applyNumberFormat="1" applyFont="1" applyAlignment="1" quotePrefix="1">
      <alignment/>
    </xf>
    <xf numFmtId="37" fontId="7" fillId="0" borderId="0" xfId="20" applyNumberFormat="1" applyFont="1" applyAlignment="1">
      <alignment/>
    </xf>
    <xf numFmtId="1" fontId="5" fillId="0" borderId="0" xfId="18" applyNumberFormat="1" applyFont="1" applyAlignment="1" quotePrefix="1">
      <alignment horizontal="center" vertical="center"/>
    </xf>
    <xf numFmtId="164" fontId="5" fillId="0" borderId="0" xfId="20" applyFont="1" applyAlignment="1">
      <alignment horizontal="center"/>
    </xf>
    <xf numFmtId="1" fontId="5" fillId="0" borderId="0" xfId="18" applyNumberFormat="1" applyFont="1" applyAlignment="1">
      <alignment horizontal="center" vertical="center"/>
    </xf>
    <xf numFmtId="167" fontId="7" fillId="0" borderId="5" xfId="20" applyNumberFormat="1" applyFont="1" applyBorder="1" applyAlignment="1">
      <alignment/>
    </xf>
    <xf numFmtId="167" fontId="6" fillId="0" borderId="0" xfId="18" applyNumberFormat="1" applyFont="1" applyAlignment="1">
      <alignment/>
    </xf>
    <xf numFmtId="165" fontId="6" fillId="0" borderId="0" xfId="18" applyNumberFormat="1" applyFont="1" applyAlignment="1">
      <alignment/>
    </xf>
    <xf numFmtId="164" fontId="6" fillId="0" borderId="0" xfId="20" applyFont="1" applyAlignment="1">
      <alignment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37" fontId="15" fillId="0" borderId="0" xfId="0" applyNumberFormat="1" applyFont="1" applyAlignment="1" applyProtection="1">
      <alignment/>
      <protection/>
    </xf>
    <xf numFmtId="165" fontId="7" fillId="0" borderId="0" xfId="16" applyNumberFormat="1" applyFont="1" applyBorder="1" applyAlignment="1">
      <alignment/>
    </xf>
    <xf numFmtId="37" fontId="0" fillId="0" borderId="0" xfId="0" applyNumberFormat="1" applyAlignment="1">
      <alignment/>
    </xf>
    <xf numFmtId="165" fontId="7" fillId="0" borderId="1" xfId="16" applyNumberFormat="1" applyFont="1" applyBorder="1" applyAlignment="1">
      <alignment/>
    </xf>
    <xf numFmtId="37" fontId="7" fillId="0" borderId="1" xfId="0" applyNumberFormat="1" applyFont="1" applyBorder="1" applyAlignment="1">
      <alignment/>
    </xf>
    <xf numFmtId="165" fontId="7" fillId="0" borderId="7" xfId="16" applyNumberFormat="1" applyFont="1" applyBorder="1" applyAlignment="1">
      <alignment/>
    </xf>
    <xf numFmtId="0" fontId="18" fillId="0" borderId="0" xfId="0" applyFont="1" applyAlignment="1">
      <alignment/>
    </xf>
    <xf numFmtId="37" fontId="19" fillId="0" borderId="0" xfId="0" applyNumberFormat="1" applyFont="1" applyAlignment="1" applyProtection="1">
      <alignment/>
      <protection/>
    </xf>
    <xf numFmtId="37" fontId="20" fillId="0" borderId="0" xfId="0" applyNumberFormat="1" applyFont="1" applyAlignment="1" applyProtection="1">
      <alignment/>
      <protection/>
    </xf>
    <xf numFmtId="165" fontId="18" fillId="0" borderId="7" xfId="16" applyNumberFormat="1" applyFont="1" applyBorder="1" applyAlignment="1">
      <alignment/>
    </xf>
    <xf numFmtId="165" fontId="7" fillId="0" borderId="5" xfId="16" applyNumberFormat="1" applyFont="1" applyBorder="1" applyAlignment="1">
      <alignment/>
    </xf>
    <xf numFmtId="165" fontId="5" fillId="0" borderId="0" xfId="16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165" fontId="7" fillId="0" borderId="3" xfId="16" applyNumberFormat="1" applyFont="1" applyBorder="1" applyAlignment="1">
      <alignment/>
    </xf>
    <xf numFmtId="43" fontId="7" fillId="0" borderId="0" xfId="16" applyFont="1" applyBorder="1" applyAlignment="1">
      <alignment/>
    </xf>
    <xf numFmtId="37" fontId="20" fillId="0" borderId="0" xfId="0" applyNumberFormat="1" applyFont="1" applyAlignment="1" applyProtection="1">
      <alignment/>
      <protection/>
    </xf>
    <xf numFmtId="43" fontId="7" fillId="0" borderId="1" xfId="16" applyFont="1" applyBorder="1" applyAlignment="1">
      <alignment/>
    </xf>
    <xf numFmtId="43" fontId="7" fillId="0" borderId="0" xfId="16" applyNumberFormat="1" applyFont="1" applyBorder="1" applyAlignment="1">
      <alignment/>
    </xf>
    <xf numFmtId="0" fontId="18" fillId="0" borderId="0" xfId="0" applyFon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 wrapText="1"/>
    </xf>
    <xf numFmtId="167" fontId="7" fillId="0" borderId="0" xfId="18" applyNumberFormat="1" applyFont="1" applyAlignment="1">
      <alignment horizontal="left" vertical="center" wrapText="1"/>
    </xf>
    <xf numFmtId="167" fontId="5" fillId="0" borderId="0" xfId="18" applyNumberFormat="1" applyFont="1" applyAlignment="1">
      <alignment horizontal="left" vertical="center" wrapText="1"/>
    </xf>
    <xf numFmtId="164" fontId="5" fillId="0" borderId="0" xfId="19" applyFont="1" applyBorder="1" applyAlignment="1">
      <alignment horizontal="center"/>
    </xf>
    <xf numFmtId="164" fontId="5" fillId="0" borderId="0" xfId="19" applyFont="1" applyBorder="1" applyAlignment="1">
      <alignment horizontal="right" vertical="distributed" wrapText="1"/>
    </xf>
    <xf numFmtId="164" fontId="5" fillId="0" borderId="1" xfId="19" applyFont="1" applyBorder="1" applyAlignment="1">
      <alignment horizontal="right" vertical="distributed" wrapText="1"/>
    </xf>
  </cellXfs>
  <cellStyles count="14">
    <cellStyle name="Normal" xfId="0"/>
    <cellStyle name="Comma" xfId="16"/>
    <cellStyle name="Comma [0]" xfId="17"/>
    <cellStyle name="Comma_1Q07-CashFlow" xfId="18"/>
    <cellStyle name="Comma_1Q07-CHGS in EQUITY" xfId="19"/>
    <cellStyle name="Comma_1STQTR03-CFS" xfId="20"/>
    <cellStyle name="Currency" xfId="21"/>
    <cellStyle name="Currency [0]" xfId="22"/>
    <cellStyle name="Followed Hyperlink" xfId="23"/>
    <cellStyle name="Hyperlink" xfId="24"/>
    <cellStyle name="Normal_1Q07-CashFlow" xfId="25"/>
    <cellStyle name="Normal_1Q07-CHGS in EQUITY" xfId="26"/>
    <cellStyle name="Normal_1STQTR03-CFS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Q07-Inc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rash\notesFFF692\RANHILL%20AUGUST%202003-au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py\FRS\WINDOWS\Trash\notesFFF692\RANHILL%20AUGUST%202003-au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Q07-CashFlo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Q07-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HMB consol adj"/>
      <sheetName val="HTP consol adj"/>
      <sheetName val="RE proof"/>
      <sheetName val="other exp"/>
      <sheetName val="IncSta-by co"/>
      <sheetName val="CONSOL"/>
      <sheetName val="summary-InSta"/>
      <sheetName val="MotorVehicle"/>
      <sheetName val="operating inc-Sep05&amp;06"/>
      <sheetName val="operating inc-Jun05&amp;06 "/>
    </sheetNames>
    <sheetDataSet>
      <sheetData sheetId="5">
        <row r="12">
          <cell r="D12">
            <v>229215</v>
          </cell>
          <cell r="F12">
            <v>207899</v>
          </cell>
          <cell r="H12">
            <v>229215</v>
          </cell>
          <cell r="J12">
            <v>207899</v>
          </cell>
        </row>
        <row r="14">
          <cell r="D14">
            <v>-224388</v>
          </cell>
          <cell r="F14">
            <v>-203200</v>
          </cell>
          <cell r="H14">
            <v>-224388</v>
          </cell>
          <cell r="J14">
            <v>-203200</v>
          </cell>
        </row>
        <row r="16">
          <cell r="D16">
            <v>-212</v>
          </cell>
          <cell r="F16">
            <v>-236</v>
          </cell>
          <cell r="H16">
            <v>-212</v>
          </cell>
          <cell r="J16">
            <v>-236</v>
          </cell>
        </row>
        <row r="18">
          <cell r="D18">
            <v>1819</v>
          </cell>
          <cell r="F18">
            <v>2096</v>
          </cell>
          <cell r="H18">
            <v>1819</v>
          </cell>
          <cell r="J18">
            <v>2096</v>
          </cell>
        </row>
        <row r="20">
          <cell r="D20">
            <v>-975</v>
          </cell>
          <cell r="F20">
            <v>-1032</v>
          </cell>
          <cell r="H20">
            <v>-975</v>
          </cell>
          <cell r="J20">
            <v>-1032</v>
          </cell>
        </row>
        <row r="22">
          <cell r="F22">
            <v>0</v>
          </cell>
          <cell r="J22">
            <v>0</v>
          </cell>
        </row>
        <row r="26">
          <cell r="D26">
            <v>-1583</v>
          </cell>
          <cell r="F26">
            <v>-1812</v>
          </cell>
          <cell r="H26">
            <v>-1583</v>
          </cell>
          <cell r="J26">
            <v>-1812</v>
          </cell>
        </row>
        <row r="32">
          <cell r="D32">
            <v>0</v>
          </cell>
          <cell r="F32">
            <v>0</v>
          </cell>
          <cell r="H32">
            <v>0</v>
          </cell>
          <cell r="J32">
            <v>0</v>
          </cell>
        </row>
        <row r="37">
          <cell r="D37">
            <v>6.384450667105914</v>
          </cell>
          <cell r="F37">
            <v>6.137452502891128</v>
          </cell>
          <cell r="H37">
            <v>6.384450667105914</v>
          </cell>
          <cell r="J37">
            <v>6.137452502891128</v>
          </cell>
        </row>
        <row r="39">
          <cell r="D39">
            <v>6.262015929689646</v>
          </cell>
          <cell r="F39">
            <v>6.044581841848356</v>
          </cell>
          <cell r="H39">
            <v>6.262015929689646</v>
          </cell>
          <cell r="J39">
            <v>6.044581841848356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B 25 (2)"/>
      <sheetName val="Financial Instrument"/>
      <sheetName val="Borrowing&amp;Contigencies30.09.03"/>
      <sheetName val="Contigencies31.10.03"/>
      <sheetName val="Income Statement 30.09.2003"/>
      <sheetName val="ConsolBS 30.09.2003"/>
      <sheetName val="Notes 30.09.03"/>
      <sheetName val="Fixed assets 30.09.2003"/>
      <sheetName val="Movement RC-TO&amp; Rpft."/>
      <sheetName val="Details Other Rec."/>
      <sheetName val="Details Other Payables"/>
      <sheetName val="Aging-Ho."/>
      <sheetName val="Aging-Related co"/>
      <sheetName val="Aging-Related parties"/>
      <sheetName val="Related party-project"/>
      <sheetName val="Statement of Changes In Equ"/>
      <sheetName val="Deviation Analysis (2)"/>
      <sheetName val="MASB CHECKLIST"/>
      <sheetName val="Trade Receivables Aging"/>
      <sheetName val="Details Trade Receivables"/>
      <sheetName val="Details Trade Payables&amp;Accruals"/>
      <sheetName val="Trade Payables&amp;Accruals Agi "/>
      <sheetName val="Notes 31.08.03"/>
      <sheetName val="Income Statement 31.08.03"/>
      <sheetName val="working-CashFlow  "/>
      <sheetName val="CA"/>
      <sheetName val="Trial bal"/>
      <sheetName val="tb1"/>
      <sheetName val="NOTES BS"/>
      <sheetName val="Deferred Tax comp"/>
      <sheetName val="EQUITY"/>
      <sheetName val="CASHFLOW"/>
      <sheetName val="NOTES"/>
      <sheetName val="P&amp;L Mgmt format"/>
      <sheetName val="BS Mgmt format"/>
      <sheetName val="ACTUAL VS FORECAST"/>
      <sheetName val="TAXATION"/>
      <sheetName val="Tax Comp"/>
      <sheetName val="HP CALC"/>
      <sheetName val="CASH fLOW"/>
      <sheetName val="BAL SHEET"/>
      <sheetName val="P&amp;L"/>
      <sheetName val="ConsolBS 31.08.03"/>
      <sheetName val="bdgtcf"/>
      <sheetName val="Detail Cash Flow "/>
      <sheetName val="NOTES P&amp;L"/>
      <sheetName val="mab reports"/>
      <sheetName val="Deviation Analysis"/>
      <sheetName val="cashflow statement"/>
      <sheetName val="mab"/>
      <sheetName val="costledg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B 25 (2)"/>
      <sheetName val="Financial Instrument"/>
      <sheetName val="Borrowing&amp;Contigencies30.09.03"/>
      <sheetName val="Contigencies31.10.03"/>
      <sheetName val="Income Statement 30.09.2003"/>
      <sheetName val="ConsolBS 30.09.2003"/>
      <sheetName val="Notes 30.09.03"/>
      <sheetName val="Fixed assets 30.09.2003"/>
      <sheetName val="Movement RC-TO&amp; Rpft."/>
      <sheetName val="Details Other Rec."/>
      <sheetName val="Details Other Payables"/>
      <sheetName val="Aging-Ho."/>
      <sheetName val="Aging-Related co"/>
      <sheetName val="Aging-Related parties"/>
      <sheetName val="Related party-project"/>
      <sheetName val="Statement of Changes In Equ"/>
      <sheetName val="Deviation Analysis (2)"/>
      <sheetName val="MASB CHECKLIST"/>
      <sheetName val="Trade Receivables Aging"/>
      <sheetName val="Details Trade Receivables"/>
      <sheetName val="Details Trade Payables&amp;Accruals"/>
      <sheetName val="Trade Payables&amp;Accruals Agi "/>
      <sheetName val="Notes 31.08.03"/>
      <sheetName val="Income Statement 31.08.03"/>
      <sheetName val="working-CashFlow  "/>
      <sheetName val="CA"/>
      <sheetName val="Trial bal"/>
      <sheetName val="tb1"/>
      <sheetName val="NOTES BS"/>
      <sheetName val="Deferred Tax comp"/>
      <sheetName val="EQUITY"/>
      <sheetName val="CASHFLOW"/>
      <sheetName val="NOTES"/>
      <sheetName val="P&amp;L Mgmt format"/>
      <sheetName val="BS Mgmt format"/>
      <sheetName val="ACTUAL VS FORECAST"/>
      <sheetName val="TAXATION"/>
      <sheetName val="Tax Comp"/>
      <sheetName val="HP CALC"/>
      <sheetName val="CASH fLOW"/>
      <sheetName val="BAL SHEET"/>
      <sheetName val="P&amp;L"/>
      <sheetName val="ConsolBS 31.08.03"/>
      <sheetName val="bdgtcf"/>
      <sheetName val="Detail Cash Flow "/>
      <sheetName val="NOTES P&amp;L"/>
      <sheetName val="mab reports"/>
      <sheetName val="Deviation Analysis"/>
      <sheetName val="cashflow statement"/>
      <sheetName val="mab"/>
      <sheetName val="costledg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rowing"/>
      <sheetName val="interest"/>
      <sheetName val="Note CFS-mar07"/>
      <sheetName val="CFS-working "/>
      <sheetName val="New FA"/>
      <sheetName val="Tax"/>
    </sheetNames>
    <sheetDataSet>
      <sheetData sheetId="2">
        <row r="16">
          <cell r="D16">
            <v>77833</v>
          </cell>
          <cell r="F16">
            <v>70393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orking"/>
      <sheetName val="FRS117-lease"/>
      <sheetName val="summary"/>
    </sheetNames>
    <sheetDataSet>
      <sheetData sheetId="0">
        <row r="9">
          <cell r="F9">
            <v>25939</v>
          </cell>
        </row>
        <row r="11">
          <cell r="F11">
            <v>13709</v>
          </cell>
        </row>
        <row r="12">
          <cell r="F12">
            <v>11697</v>
          </cell>
        </row>
        <row r="13">
          <cell r="F13">
            <v>2234</v>
          </cell>
        </row>
        <row r="14">
          <cell r="F14">
            <v>559</v>
          </cell>
        </row>
        <row r="19">
          <cell r="F19">
            <v>79185</v>
          </cell>
        </row>
        <row r="20">
          <cell r="F20">
            <v>138422</v>
          </cell>
        </row>
        <row r="21">
          <cell r="F21">
            <v>46</v>
          </cell>
        </row>
        <row r="22">
          <cell r="F22">
            <v>79039</v>
          </cell>
        </row>
        <row r="27">
          <cell r="F27">
            <v>106540</v>
          </cell>
        </row>
        <row r="28">
          <cell r="F28">
            <v>1391</v>
          </cell>
        </row>
        <row r="29">
          <cell r="F29">
            <v>62084</v>
          </cell>
        </row>
        <row r="35">
          <cell r="F35">
            <v>3715</v>
          </cell>
        </row>
        <row r="36">
          <cell r="F36">
            <v>77</v>
          </cell>
        </row>
        <row r="42">
          <cell r="F42">
            <v>60729</v>
          </cell>
        </row>
        <row r="43">
          <cell r="F43">
            <v>116294</v>
          </cell>
        </row>
        <row r="59">
          <cell r="F59">
            <v>2.915350537705242</v>
          </cell>
          <cell r="H59">
            <v>2.85350171458718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27" sqref="C27"/>
    </sheetView>
  </sheetViews>
  <sheetFormatPr defaultColWidth="9.140625" defaultRowHeight="12.75"/>
  <cols>
    <col min="1" max="1" width="9.140625" style="6" customWidth="1"/>
    <col min="2" max="2" width="21.140625" style="2" customWidth="1"/>
    <col min="3" max="3" width="14.140625" style="2" customWidth="1"/>
    <col min="4" max="4" width="2.140625" style="2" customWidth="1"/>
    <col min="5" max="5" width="14.28125" style="2" customWidth="1"/>
    <col min="6" max="6" width="1.8515625" style="2" customWidth="1"/>
    <col min="7" max="7" width="13.421875" style="2" customWidth="1"/>
    <col min="8" max="8" width="1.7109375" style="2" customWidth="1"/>
    <col min="9" max="9" width="13.7109375" style="2" customWidth="1"/>
    <col min="10" max="10" width="6.140625" style="2" customWidth="1"/>
    <col min="11" max="16384" width="9.140625" style="2" customWidth="1"/>
  </cols>
  <sheetData>
    <row r="1" ht="16.5">
      <c r="A1" s="1" t="s">
        <v>0</v>
      </c>
    </row>
    <row r="3" spans="1:6" ht="16.5">
      <c r="A3" s="3" t="s">
        <v>1</v>
      </c>
      <c r="B3" s="4"/>
      <c r="F3" s="3"/>
    </row>
    <row r="4" spans="1:6" ht="16.5">
      <c r="A4" s="3" t="s">
        <v>2</v>
      </c>
      <c r="B4" s="4"/>
      <c r="F4" s="3"/>
    </row>
    <row r="5" spans="1:6" ht="16.5">
      <c r="A5" s="3"/>
      <c r="B5" s="4"/>
      <c r="F5" s="3"/>
    </row>
    <row r="6" spans="1:9" ht="16.5">
      <c r="A6" s="2"/>
      <c r="B6" s="4"/>
      <c r="C6" s="5">
        <v>2007</v>
      </c>
      <c r="D6" s="3"/>
      <c r="E6" s="5">
        <v>2006</v>
      </c>
      <c r="F6" s="3"/>
      <c r="G6" s="5">
        <v>2007</v>
      </c>
      <c r="H6" s="3"/>
      <c r="I6" s="5">
        <v>2006</v>
      </c>
    </row>
    <row r="7" spans="1:9" ht="16.5">
      <c r="A7" s="3"/>
      <c r="B7" s="4"/>
      <c r="C7" s="5" t="s">
        <v>3</v>
      </c>
      <c r="D7" s="3"/>
      <c r="E7" s="5" t="s">
        <v>3</v>
      </c>
      <c r="F7" s="3"/>
      <c r="G7" s="5" t="s">
        <v>4</v>
      </c>
      <c r="H7" s="5"/>
      <c r="I7" s="5" t="s">
        <v>4</v>
      </c>
    </row>
    <row r="8" spans="1:9" ht="16.5">
      <c r="A8" s="3"/>
      <c r="B8" s="4"/>
      <c r="C8" s="5" t="s">
        <v>5</v>
      </c>
      <c r="D8" s="3"/>
      <c r="E8" s="5" t="s">
        <v>5</v>
      </c>
      <c r="F8" s="3"/>
      <c r="G8" s="5" t="s">
        <v>6</v>
      </c>
      <c r="H8" s="3"/>
      <c r="I8" s="5" t="s">
        <v>6</v>
      </c>
    </row>
    <row r="9" spans="3:9" ht="13.5">
      <c r="C9" s="7" t="s">
        <v>7</v>
      </c>
      <c r="D9" s="6"/>
      <c r="E9" s="7" t="s">
        <v>7</v>
      </c>
      <c r="F9" s="6"/>
      <c r="G9" s="7" t="s">
        <v>7</v>
      </c>
      <c r="H9" s="6"/>
      <c r="I9" s="7" t="s">
        <v>7</v>
      </c>
    </row>
    <row r="10" spans="3:9" ht="13.5">
      <c r="C10" s="5" t="s">
        <v>8</v>
      </c>
      <c r="D10" s="5"/>
      <c r="E10" s="5" t="s">
        <v>8</v>
      </c>
      <c r="F10" s="6"/>
      <c r="G10" s="5" t="s">
        <v>8</v>
      </c>
      <c r="H10" s="6"/>
      <c r="I10" s="5" t="s">
        <v>8</v>
      </c>
    </row>
    <row r="11" spans="1:9" ht="16.5">
      <c r="A11" s="3"/>
      <c r="B11" s="4"/>
      <c r="C11" s="4"/>
      <c r="D11" s="4"/>
      <c r="E11" s="4"/>
      <c r="F11" s="4"/>
      <c r="G11" s="4"/>
      <c r="H11" s="4"/>
      <c r="I11" s="4"/>
    </row>
    <row r="12" spans="1:9" ht="16.5">
      <c r="A12" s="3" t="s">
        <v>9</v>
      </c>
      <c r="B12" s="4"/>
      <c r="C12" s="8">
        <f>+'[1]CONSOL'!D12</f>
        <v>229215</v>
      </c>
      <c r="D12" s="8"/>
      <c r="E12" s="8">
        <f>+'[1]CONSOL'!F12</f>
        <v>207899</v>
      </c>
      <c r="F12" s="8"/>
      <c r="G12" s="8">
        <f>+'[1]CONSOL'!H12</f>
        <v>229215</v>
      </c>
      <c r="H12" s="8"/>
      <c r="I12" s="8">
        <f>+'[1]CONSOL'!J12</f>
        <v>207899</v>
      </c>
    </row>
    <row r="13" spans="1:9" ht="16.5">
      <c r="A13" s="3"/>
      <c r="B13" s="4"/>
      <c r="C13" s="9"/>
      <c r="D13" s="9"/>
      <c r="E13" s="9"/>
      <c r="F13" s="9"/>
      <c r="G13" s="9"/>
      <c r="H13" s="9"/>
      <c r="I13" s="9"/>
    </row>
    <row r="14" spans="1:9" ht="16.5">
      <c r="A14" s="3" t="s">
        <v>10</v>
      </c>
      <c r="B14" s="4"/>
      <c r="C14" s="9">
        <f>+'[1]CONSOL'!D14</f>
        <v>-224388</v>
      </c>
      <c r="D14" s="9"/>
      <c r="E14" s="8">
        <f>+'[1]CONSOL'!F14</f>
        <v>-203200</v>
      </c>
      <c r="F14" s="9"/>
      <c r="G14" s="9">
        <f>+'[1]CONSOL'!H14</f>
        <v>-224388</v>
      </c>
      <c r="H14" s="9"/>
      <c r="I14" s="8">
        <f>+'[1]CONSOL'!J14</f>
        <v>-203200</v>
      </c>
    </row>
    <row r="15" spans="1:9" ht="16.5">
      <c r="A15" s="3"/>
      <c r="B15" s="4"/>
      <c r="C15" s="9"/>
      <c r="D15" s="9"/>
      <c r="E15" s="8"/>
      <c r="F15" s="9"/>
      <c r="G15" s="9"/>
      <c r="H15" s="9"/>
      <c r="I15" s="8"/>
    </row>
    <row r="16" spans="1:9" ht="16.5">
      <c r="A16" s="3" t="s">
        <v>11</v>
      </c>
      <c r="B16" s="4"/>
      <c r="C16" s="9">
        <f>+'[1]CONSOL'!D16</f>
        <v>-212</v>
      </c>
      <c r="D16" s="9"/>
      <c r="E16" s="10">
        <f>+'[1]CONSOL'!F16</f>
        <v>-236</v>
      </c>
      <c r="F16" s="9"/>
      <c r="G16" s="9">
        <f>+'[1]CONSOL'!H16</f>
        <v>-212</v>
      </c>
      <c r="H16" s="9"/>
      <c r="I16" s="10">
        <f>+'[1]CONSOL'!J16</f>
        <v>-236</v>
      </c>
    </row>
    <row r="17" spans="1:9" ht="16.5">
      <c r="A17" s="3"/>
      <c r="B17" s="4"/>
      <c r="C17" s="9"/>
      <c r="D17" s="9"/>
      <c r="E17" s="8"/>
      <c r="F17" s="9"/>
      <c r="G17" s="9"/>
      <c r="H17" s="9"/>
      <c r="I17" s="8"/>
    </row>
    <row r="18" spans="1:9" s="13" customFormat="1" ht="16.5">
      <c r="A18" s="11" t="s">
        <v>12</v>
      </c>
      <c r="B18" s="12"/>
      <c r="C18" s="8">
        <f>+'[1]CONSOL'!D18</f>
        <v>1819</v>
      </c>
      <c r="D18" s="8"/>
      <c r="E18" s="8">
        <f>+'[1]CONSOL'!F18</f>
        <v>2096</v>
      </c>
      <c r="F18" s="8"/>
      <c r="G18" s="8">
        <f>+'[1]CONSOL'!H18</f>
        <v>1819</v>
      </c>
      <c r="H18" s="8"/>
      <c r="I18" s="8">
        <f>+'[1]CONSOL'!J18</f>
        <v>2096</v>
      </c>
    </row>
    <row r="19" spans="1:9" ht="16.5">
      <c r="A19" s="3"/>
      <c r="B19" s="4"/>
      <c r="C19" s="9"/>
      <c r="D19" s="9"/>
      <c r="E19" s="9"/>
      <c r="F19" s="9"/>
      <c r="G19" s="9"/>
      <c r="H19" s="9"/>
      <c r="I19" s="9"/>
    </row>
    <row r="20" spans="1:9" ht="16.5">
      <c r="A20" s="3" t="s">
        <v>13</v>
      </c>
      <c r="B20" s="4"/>
      <c r="C20" s="9">
        <f>+'[1]CONSOL'!D20</f>
        <v>-975</v>
      </c>
      <c r="D20" s="9"/>
      <c r="E20" s="8">
        <f>+'[1]CONSOL'!F20</f>
        <v>-1032</v>
      </c>
      <c r="F20" s="9"/>
      <c r="G20" s="9">
        <f>+'[1]CONSOL'!H20</f>
        <v>-975</v>
      </c>
      <c r="H20" s="9"/>
      <c r="I20" s="9">
        <f>+'[1]CONSOL'!J20</f>
        <v>-1032</v>
      </c>
    </row>
    <row r="21" spans="1:9" ht="16.5">
      <c r="A21" s="3"/>
      <c r="B21" s="4"/>
      <c r="C21" s="8"/>
      <c r="D21" s="9"/>
      <c r="E21" s="8"/>
      <c r="F21" s="9"/>
      <c r="G21" s="8"/>
      <c r="H21" s="9"/>
      <c r="I21" s="8"/>
    </row>
    <row r="22" spans="1:9" ht="16.5">
      <c r="A22" s="3" t="s">
        <v>14</v>
      </c>
      <c r="B22" s="4"/>
      <c r="C22" s="10">
        <v>0</v>
      </c>
      <c r="D22" s="9"/>
      <c r="E22" s="10">
        <f>+'[1]CONSOL'!F22</f>
        <v>0</v>
      </c>
      <c r="F22" s="9"/>
      <c r="G22" s="10">
        <v>0</v>
      </c>
      <c r="H22" s="9"/>
      <c r="I22" s="14">
        <f>+'[1]CONSOL'!J22</f>
        <v>0</v>
      </c>
    </row>
    <row r="23" spans="1:9" ht="16.5">
      <c r="A23" s="3"/>
      <c r="B23" s="4"/>
      <c r="C23" s="15"/>
      <c r="D23" s="9"/>
      <c r="E23" s="15"/>
      <c r="F23" s="9"/>
      <c r="G23" s="15"/>
      <c r="H23" s="9"/>
      <c r="I23" s="15"/>
    </row>
    <row r="24" spans="1:9" ht="16.5">
      <c r="A24" s="3" t="s">
        <v>15</v>
      </c>
      <c r="B24" s="4"/>
      <c r="C24" s="9">
        <f>SUM(C12:C23)</f>
        <v>5459</v>
      </c>
      <c r="D24" s="9"/>
      <c r="E24" s="9">
        <f>SUM(E12:E22)</f>
        <v>5527</v>
      </c>
      <c r="F24" s="9"/>
      <c r="G24" s="9">
        <f>SUM(G12:G23)</f>
        <v>5459</v>
      </c>
      <c r="H24" s="9"/>
      <c r="I24" s="9">
        <f>SUM(I12:I23)</f>
        <v>5527</v>
      </c>
    </row>
    <row r="25" spans="1:9" ht="16.5">
      <c r="A25" s="3"/>
      <c r="B25" s="4"/>
      <c r="C25" s="9"/>
      <c r="D25" s="9"/>
      <c r="F25" s="9"/>
      <c r="G25" s="9"/>
      <c r="H25" s="9"/>
      <c r="I25" s="9"/>
    </row>
    <row r="26" spans="1:9" ht="16.5">
      <c r="A26" s="3" t="s">
        <v>16</v>
      </c>
      <c r="B26" s="4"/>
      <c r="C26" s="15">
        <f>+'[1]CONSOL'!D26</f>
        <v>-1583</v>
      </c>
      <c r="D26" s="8"/>
      <c r="E26" s="15">
        <f>+'[1]CONSOL'!F26</f>
        <v>-1812</v>
      </c>
      <c r="F26" s="8"/>
      <c r="G26" s="15">
        <f>+'[1]CONSOL'!H26</f>
        <v>-1583</v>
      </c>
      <c r="H26" s="8"/>
      <c r="I26" s="15">
        <f>+'[1]CONSOL'!J26</f>
        <v>-1812</v>
      </c>
    </row>
    <row r="27" spans="1:9" ht="16.5">
      <c r="A27" s="3"/>
      <c r="B27" s="4"/>
      <c r="C27" s="8"/>
      <c r="D27" s="8"/>
      <c r="E27" s="8"/>
      <c r="F27" s="8"/>
      <c r="G27" s="8"/>
      <c r="H27" s="8"/>
      <c r="I27" s="8"/>
    </row>
    <row r="28" spans="1:9" ht="16.5">
      <c r="A28" s="3" t="s">
        <v>17</v>
      </c>
      <c r="B28" s="4"/>
      <c r="C28" s="9"/>
      <c r="D28" s="9"/>
      <c r="E28" s="9"/>
      <c r="F28" s="9"/>
      <c r="G28" s="9"/>
      <c r="H28" s="9"/>
      <c r="I28" s="9"/>
    </row>
    <row r="29" spans="1:9" ht="16.5">
      <c r="A29" s="3" t="s">
        <v>18</v>
      </c>
      <c r="B29" s="4"/>
      <c r="C29" s="8">
        <f>SUM(C24:C26)</f>
        <v>3876</v>
      </c>
      <c r="D29" s="8"/>
      <c r="E29" s="8">
        <f>SUM(E24:E26)</f>
        <v>3715</v>
      </c>
      <c r="F29" s="8"/>
      <c r="G29" s="8">
        <f>SUM(G24:G26)</f>
        <v>3876</v>
      </c>
      <c r="H29" s="8"/>
      <c r="I29" s="8">
        <f>SUM(I24:I26)</f>
        <v>3715</v>
      </c>
    </row>
    <row r="30" spans="1:9" ht="16.5">
      <c r="A30" s="2"/>
      <c r="B30" s="4"/>
      <c r="C30" s="8"/>
      <c r="D30" s="8"/>
      <c r="E30" s="8"/>
      <c r="F30" s="8"/>
      <c r="G30" s="8"/>
      <c r="H30" s="8"/>
      <c r="I30" s="8"/>
    </row>
    <row r="31" spans="1:9" ht="16.5">
      <c r="A31" s="3" t="s">
        <v>19</v>
      </c>
      <c r="B31" s="4"/>
      <c r="C31" s="8"/>
      <c r="D31" s="8"/>
      <c r="E31" s="8"/>
      <c r="F31" s="8"/>
      <c r="G31" s="8"/>
      <c r="H31" s="8"/>
      <c r="I31" s="8"/>
    </row>
    <row r="32" spans="1:9" ht="16.5">
      <c r="A32" s="4" t="s">
        <v>20</v>
      </c>
      <c r="B32" s="4"/>
      <c r="C32" s="8"/>
      <c r="D32" s="8"/>
      <c r="E32" s="8"/>
      <c r="F32" s="8"/>
      <c r="G32" s="8"/>
      <c r="H32" s="8"/>
      <c r="I32" s="8"/>
    </row>
    <row r="33" spans="1:9" ht="16.5">
      <c r="A33" s="4" t="s">
        <v>21</v>
      </c>
      <c r="B33" s="4"/>
      <c r="C33" s="10">
        <f>+'[1]CONSOL'!D32</f>
        <v>0</v>
      </c>
      <c r="D33" s="9"/>
      <c r="E33" s="10">
        <f>+'[1]CONSOL'!F32</f>
        <v>0</v>
      </c>
      <c r="F33" s="9"/>
      <c r="G33" s="10">
        <f>+'[1]CONSOL'!H32</f>
        <v>0</v>
      </c>
      <c r="H33" s="9"/>
      <c r="I33" s="10">
        <f>+'[1]CONSOL'!J32</f>
        <v>0</v>
      </c>
    </row>
    <row r="34" spans="1:9" ht="16.5">
      <c r="A34" s="4"/>
      <c r="B34" s="4"/>
      <c r="C34" s="16"/>
      <c r="D34" s="9"/>
      <c r="E34" s="16"/>
      <c r="F34" s="9"/>
      <c r="G34" s="16"/>
      <c r="H34" s="9"/>
      <c r="I34" s="16"/>
    </row>
    <row r="35" spans="1:9" ht="17.25" thickBot="1">
      <c r="A35" s="3" t="s">
        <v>22</v>
      </c>
      <c r="B35" s="4"/>
      <c r="C35" s="17">
        <f>SUM(C29:C33)</f>
        <v>3876</v>
      </c>
      <c r="D35" s="9"/>
      <c r="E35" s="17">
        <f>SUM(E29:E33)</f>
        <v>3715</v>
      </c>
      <c r="F35" s="9"/>
      <c r="G35" s="17">
        <f>SUM(G29:G33)</f>
        <v>3876</v>
      </c>
      <c r="H35" s="9"/>
      <c r="I35" s="17">
        <f>SUM(I29:I33)</f>
        <v>3715</v>
      </c>
    </row>
    <row r="36" spans="1:9" ht="17.25" thickTop="1">
      <c r="A36" s="4"/>
      <c r="B36" s="4"/>
      <c r="C36" s="8"/>
      <c r="D36" s="9"/>
      <c r="E36" s="8"/>
      <c r="F36" s="9"/>
      <c r="G36" s="8"/>
      <c r="H36" s="9"/>
      <c r="I36" s="8"/>
    </row>
    <row r="37" spans="1:9" ht="16.5">
      <c r="A37" s="3" t="s">
        <v>23</v>
      </c>
      <c r="B37" s="4"/>
      <c r="C37" s="8"/>
      <c r="D37" s="9"/>
      <c r="E37" s="8"/>
      <c r="F37" s="9"/>
      <c r="G37" s="8"/>
      <c r="H37" s="9"/>
      <c r="I37" s="8"/>
    </row>
    <row r="38" spans="1:9" ht="16.5">
      <c r="A38" s="3" t="s">
        <v>24</v>
      </c>
      <c r="B38" s="4"/>
      <c r="C38" s="8">
        <f>+C35</f>
        <v>3876</v>
      </c>
      <c r="D38" s="9"/>
      <c r="E38" s="8">
        <f>+E35</f>
        <v>3715</v>
      </c>
      <c r="F38" s="9"/>
      <c r="G38" s="8">
        <f>+G35</f>
        <v>3876</v>
      </c>
      <c r="H38" s="9"/>
      <c r="I38" s="8">
        <f>+I35</f>
        <v>3715</v>
      </c>
    </row>
    <row r="39" spans="1:9" ht="16.5">
      <c r="A39" s="3" t="s">
        <v>25</v>
      </c>
      <c r="B39" s="4"/>
      <c r="C39" s="10">
        <v>0</v>
      </c>
      <c r="D39" s="9"/>
      <c r="E39" s="10">
        <v>0</v>
      </c>
      <c r="F39" s="9"/>
      <c r="G39" s="10">
        <v>0</v>
      </c>
      <c r="H39" s="9"/>
      <c r="I39" s="10">
        <v>0</v>
      </c>
    </row>
    <row r="40" spans="1:9" ht="17.25" thickBot="1">
      <c r="A40" s="3"/>
      <c r="B40" s="4"/>
      <c r="C40" s="18">
        <f>SUM(C38:C39)</f>
        <v>3876</v>
      </c>
      <c r="D40" s="9"/>
      <c r="E40" s="18">
        <f>SUM(E38:E39)</f>
        <v>3715</v>
      </c>
      <c r="F40" s="9"/>
      <c r="G40" s="18">
        <f>SUM(G38:G39)</f>
        <v>3876</v>
      </c>
      <c r="H40" s="9"/>
      <c r="I40" s="18">
        <f>SUM(I38:I39)</f>
        <v>3715</v>
      </c>
    </row>
    <row r="41" spans="1:9" ht="17.25" thickTop="1">
      <c r="A41" s="3"/>
      <c r="B41" s="4"/>
      <c r="C41" s="8"/>
      <c r="D41" s="9"/>
      <c r="E41" s="8"/>
      <c r="F41" s="9"/>
      <c r="G41" s="8"/>
      <c r="H41" s="9"/>
      <c r="I41" s="8"/>
    </row>
    <row r="42" spans="1:9" ht="16.5">
      <c r="A42" s="3" t="s">
        <v>26</v>
      </c>
      <c r="B42" s="4"/>
      <c r="C42" s="9"/>
      <c r="D42" s="9"/>
      <c r="E42" s="9"/>
      <c r="F42" s="9"/>
      <c r="G42" s="9"/>
      <c r="H42" s="9"/>
      <c r="I42" s="9"/>
    </row>
    <row r="43" spans="1:9" ht="16.5">
      <c r="A43" s="19" t="s">
        <v>27</v>
      </c>
      <c r="C43" s="20">
        <f>+'[1]CONSOL'!D37</f>
        <v>6.384450667105914</v>
      </c>
      <c r="D43" s="20"/>
      <c r="E43" s="21">
        <f>+'[1]CONSOL'!F37</f>
        <v>6.137452502891128</v>
      </c>
      <c r="F43" s="20"/>
      <c r="G43" s="20">
        <f>+'[1]CONSOL'!H37</f>
        <v>6.384450667105914</v>
      </c>
      <c r="H43" s="20"/>
      <c r="I43" s="22">
        <f>+'[1]CONSOL'!J37</f>
        <v>6.137452502891128</v>
      </c>
    </row>
    <row r="44" spans="1:9" ht="16.5">
      <c r="A44" s="19" t="s">
        <v>28</v>
      </c>
      <c r="C44" s="23">
        <f>+'[1]CONSOL'!D39</f>
        <v>6.262015929689646</v>
      </c>
      <c r="D44" s="9"/>
      <c r="E44" s="24">
        <f>+'[1]CONSOL'!F39</f>
        <v>6.044581841848356</v>
      </c>
      <c r="F44" s="9"/>
      <c r="G44" s="23">
        <f>+'[1]CONSOL'!H39</f>
        <v>6.262015929689646</v>
      </c>
      <c r="H44" s="9"/>
      <c r="I44" s="20">
        <f>+'[1]CONSOL'!J39</f>
        <v>6.044581841848356</v>
      </c>
    </row>
    <row r="45" spans="1:9" s="13" customFormat="1" ht="16.5">
      <c r="A45" s="25"/>
      <c r="B45" s="12"/>
      <c r="C45" s="8"/>
      <c r="D45" s="8"/>
      <c r="E45" s="8"/>
      <c r="F45" s="8"/>
      <c r="G45" s="8"/>
      <c r="H45" s="8"/>
      <c r="I45" s="8"/>
    </row>
    <row r="46" spans="1:9" ht="16.5">
      <c r="A46" s="3"/>
      <c r="C46" s="26"/>
      <c r="D46" s="27"/>
      <c r="E46" s="26"/>
      <c r="G46" s="26"/>
      <c r="I46" s="26"/>
    </row>
    <row r="49" ht="13.5">
      <c r="I49" s="26"/>
    </row>
    <row r="50" ht="13.5">
      <c r="I50" s="26"/>
    </row>
    <row r="52" ht="16.5">
      <c r="A52" s="11" t="s">
        <v>29</v>
      </c>
    </row>
    <row r="53" ht="16.5">
      <c r="A53" s="11" t="s">
        <v>30</v>
      </c>
    </row>
    <row r="54" ht="16.5">
      <c r="A54" s="3" t="s">
        <v>31</v>
      </c>
    </row>
  </sheetData>
  <printOptions/>
  <pageMargins left="0.9" right="0.07874015748031496" top="0.85" bottom="0.14" header="0.2755905511811024" footer="0.1181102362204724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13"/>
  <sheetViews>
    <sheetView zoomScaleSheetLayoutView="50" workbookViewId="0" topLeftCell="A1">
      <pane xSplit="4" ySplit="6" topLeftCell="E3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4" sqref="F4"/>
    </sheetView>
  </sheetViews>
  <sheetFormatPr defaultColWidth="9.140625" defaultRowHeight="12.75"/>
  <cols>
    <col min="1" max="1" width="2.8515625" style="0" customWidth="1"/>
    <col min="3" max="3" width="11.140625" style="0" customWidth="1"/>
    <col min="4" max="4" width="16.00390625" style="0" customWidth="1"/>
    <col min="5" max="5" width="2.421875" style="0" customWidth="1"/>
    <col min="6" max="6" width="20.7109375" style="188" customWidth="1"/>
    <col min="7" max="7" width="2.00390625" style="188" customWidth="1"/>
    <col min="8" max="8" width="20.7109375" style="188" customWidth="1"/>
  </cols>
  <sheetData>
    <row r="1" spans="2:8" ht="16.5">
      <c r="B1" s="3" t="s">
        <v>0</v>
      </c>
      <c r="C1" s="4"/>
      <c r="D1" s="4"/>
      <c r="E1" s="4"/>
      <c r="F1" s="12"/>
      <c r="G1" s="12"/>
      <c r="H1" s="12"/>
    </row>
    <row r="2" spans="2:8" ht="8.25" customHeight="1">
      <c r="B2" s="4"/>
      <c r="C2" s="4"/>
      <c r="D2" s="4"/>
      <c r="E2" s="4"/>
      <c r="F2" s="12"/>
      <c r="G2" s="12"/>
      <c r="H2" s="12"/>
    </row>
    <row r="3" spans="2:8" ht="16.5">
      <c r="B3" s="3" t="s">
        <v>111</v>
      </c>
      <c r="C3" s="4"/>
      <c r="D3" s="4"/>
      <c r="E3" s="4"/>
      <c r="F3" s="12"/>
      <c r="G3" s="12"/>
      <c r="H3" s="12"/>
    </row>
    <row r="4" spans="2:8" ht="16.5" customHeight="1">
      <c r="B4" s="3" t="s">
        <v>112</v>
      </c>
      <c r="C4" s="4"/>
      <c r="D4" s="4"/>
      <c r="E4" s="4"/>
      <c r="F4" s="164" t="s">
        <v>113</v>
      </c>
      <c r="G4" s="12"/>
      <c r="H4" s="165" t="s">
        <v>114</v>
      </c>
    </row>
    <row r="5" spans="2:8" ht="18.75" customHeight="1">
      <c r="B5" s="3"/>
      <c r="C5" s="4"/>
      <c r="D5" s="4"/>
      <c r="E5" s="4"/>
      <c r="F5" s="166" t="s">
        <v>115</v>
      </c>
      <c r="G5" s="12"/>
      <c r="H5" s="164" t="s">
        <v>115</v>
      </c>
    </row>
    <row r="6" spans="2:8" ht="16.5">
      <c r="B6" s="3"/>
      <c r="C6" s="4"/>
      <c r="D6" s="4"/>
      <c r="E6" s="4"/>
      <c r="F6" s="167" t="s">
        <v>116</v>
      </c>
      <c r="G6" s="12"/>
      <c r="H6" s="167" t="s">
        <v>117</v>
      </c>
    </row>
    <row r="7" spans="2:8" ht="16.5">
      <c r="B7" s="4"/>
      <c r="C7" s="4"/>
      <c r="D7" s="4"/>
      <c r="E7" s="4"/>
      <c r="F7" s="164" t="s">
        <v>8</v>
      </c>
      <c r="G7" s="12"/>
      <c r="H7" s="164" t="s">
        <v>8</v>
      </c>
    </row>
    <row r="8" spans="2:8" ht="16.5">
      <c r="B8" s="3" t="s">
        <v>118</v>
      </c>
      <c r="C8" s="4"/>
      <c r="D8" s="4"/>
      <c r="E8" s="4"/>
      <c r="F8" s="12"/>
      <c r="G8" s="12"/>
      <c r="H8" s="12"/>
    </row>
    <row r="9" spans="2:9" ht="16.5">
      <c r="B9" s="168" t="s">
        <v>119</v>
      </c>
      <c r="C9" s="168"/>
      <c r="D9" s="168"/>
      <c r="E9" s="4"/>
      <c r="F9" s="169">
        <f>+'[5]working'!F9</f>
        <v>25939</v>
      </c>
      <c r="G9" s="10"/>
      <c r="H9" s="10">
        <f>39890-13739</f>
        <v>26151</v>
      </c>
      <c r="I9" s="170"/>
    </row>
    <row r="10" spans="2:9" ht="16.5">
      <c r="B10" s="168" t="s">
        <v>120</v>
      </c>
      <c r="C10" s="168"/>
      <c r="D10" s="168"/>
      <c r="E10" s="4"/>
      <c r="F10" s="169">
        <f>+'[5]working'!F11</f>
        <v>13709</v>
      </c>
      <c r="G10" s="10"/>
      <c r="H10" s="10">
        <f>731+12338+180+490</f>
        <v>13739</v>
      </c>
      <c r="I10" s="170"/>
    </row>
    <row r="11" spans="2:8" ht="16.5">
      <c r="B11" s="168" t="s">
        <v>121</v>
      </c>
      <c r="C11" s="168"/>
      <c r="D11" s="168"/>
      <c r="E11" s="4"/>
      <c r="F11" s="169">
        <f>+'[5]working'!F12</f>
        <v>11697</v>
      </c>
      <c r="G11" s="10"/>
      <c r="H11" s="10">
        <v>8223</v>
      </c>
    </row>
    <row r="12" spans="2:8" ht="16.5">
      <c r="B12" s="168" t="s">
        <v>122</v>
      </c>
      <c r="C12" s="168"/>
      <c r="D12" s="168"/>
      <c r="E12" s="4"/>
      <c r="F12" s="169">
        <f>+'[5]working'!F13</f>
        <v>2234</v>
      </c>
      <c r="G12" s="10"/>
      <c r="H12" s="10">
        <v>4022</v>
      </c>
    </row>
    <row r="13" spans="2:8" ht="16.5">
      <c r="B13" s="168" t="s">
        <v>123</v>
      </c>
      <c r="C13" s="168"/>
      <c r="D13" s="168"/>
      <c r="E13" s="4"/>
      <c r="F13" s="169">
        <f>+'[5]working'!F14</f>
        <v>559</v>
      </c>
      <c r="G13" s="10"/>
      <c r="H13" s="10">
        <v>773</v>
      </c>
    </row>
    <row r="14" spans="2:8" ht="16.5">
      <c r="B14" s="168"/>
      <c r="C14" s="168"/>
      <c r="D14" s="168"/>
      <c r="E14" s="4"/>
      <c r="F14" s="171"/>
      <c r="G14" s="10"/>
      <c r="H14" s="172"/>
    </row>
    <row r="15" spans="2:8" s="174" customFormat="1" ht="16.5">
      <c r="B15" s="168"/>
      <c r="C15" s="168"/>
      <c r="D15" s="168"/>
      <c r="E15" s="4"/>
      <c r="F15" s="173">
        <f>SUM(F9:F13)</f>
        <v>54138</v>
      </c>
      <c r="G15" s="10"/>
      <c r="H15" s="173">
        <f>SUM(H9:H13)</f>
        <v>52908</v>
      </c>
    </row>
    <row r="16" spans="2:8" s="174" customFormat="1" ht="16.5">
      <c r="B16" s="168"/>
      <c r="C16" s="168"/>
      <c r="D16" s="168"/>
      <c r="E16" s="4"/>
      <c r="F16" s="169"/>
      <c r="G16" s="10"/>
      <c r="H16" s="10"/>
    </row>
    <row r="17" spans="2:8" ht="16.5">
      <c r="B17" s="175" t="s">
        <v>124</v>
      </c>
      <c r="C17" s="168"/>
      <c r="D17" s="168"/>
      <c r="E17" s="4"/>
      <c r="F17" s="169"/>
      <c r="G17" s="10"/>
      <c r="H17" s="10"/>
    </row>
    <row r="18" spans="2:8" ht="16.5">
      <c r="B18" s="4" t="s">
        <v>125</v>
      </c>
      <c r="C18" s="176"/>
      <c r="D18" s="168"/>
      <c r="E18" s="4"/>
      <c r="F18" s="169">
        <f>+'[5]working'!F19</f>
        <v>79185</v>
      </c>
      <c r="G18" s="10"/>
      <c r="H18" s="169">
        <v>77244</v>
      </c>
    </row>
    <row r="19" spans="2:8" ht="16.5">
      <c r="B19" s="4" t="s">
        <v>126</v>
      </c>
      <c r="C19" s="176"/>
      <c r="D19" s="168"/>
      <c r="E19" s="4"/>
      <c r="F19" s="169">
        <f>+'[5]working'!F20</f>
        <v>138422</v>
      </c>
      <c r="G19" s="10"/>
      <c r="H19" s="169">
        <v>138860</v>
      </c>
    </row>
    <row r="20" spans="2:8" ht="16.5">
      <c r="B20" s="4" t="s">
        <v>127</v>
      </c>
      <c r="C20" s="176"/>
      <c r="D20" s="168"/>
      <c r="E20" s="4"/>
      <c r="F20" s="169">
        <f>+'[5]working'!F21</f>
        <v>46</v>
      </c>
      <c r="G20" s="10"/>
      <c r="H20" s="169">
        <v>46</v>
      </c>
    </row>
    <row r="21" spans="2:8" ht="16.5">
      <c r="B21" s="4" t="s">
        <v>128</v>
      </c>
      <c r="C21" s="176"/>
      <c r="D21" s="168"/>
      <c r="E21" s="4"/>
      <c r="F21" s="169">
        <f>+'[5]working'!F22</f>
        <v>79039</v>
      </c>
      <c r="G21" s="10"/>
      <c r="H21" s="169">
        <v>82273</v>
      </c>
    </row>
    <row r="22" spans="2:8" ht="16.5">
      <c r="B22" s="4"/>
      <c r="C22" s="176"/>
      <c r="D22" s="168"/>
      <c r="E22" s="4"/>
      <c r="F22" s="169"/>
      <c r="G22" s="10"/>
      <c r="H22" s="169"/>
    </row>
    <row r="23" spans="2:8" ht="16.5">
      <c r="B23" s="4"/>
      <c r="C23" s="176"/>
      <c r="D23" s="168"/>
      <c r="E23" s="4"/>
      <c r="F23" s="173">
        <f>SUM(F18:F21)</f>
        <v>296692</v>
      </c>
      <c r="G23" s="10"/>
      <c r="H23" s="173">
        <f>SUM(H18:H21)</f>
        <v>298423</v>
      </c>
    </row>
    <row r="24" spans="2:8" ht="16.5">
      <c r="B24" s="168"/>
      <c r="C24" s="168"/>
      <c r="D24" s="168"/>
      <c r="E24" s="4"/>
      <c r="F24" s="169"/>
      <c r="G24" s="10"/>
      <c r="H24" s="169"/>
    </row>
    <row r="25" spans="2:8" ht="16.5">
      <c r="B25" s="175" t="s">
        <v>129</v>
      </c>
      <c r="C25" s="168"/>
      <c r="D25" s="168"/>
      <c r="E25" s="4"/>
      <c r="F25" s="169"/>
      <c r="G25" s="10"/>
      <c r="H25" s="169"/>
    </row>
    <row r="26" spans="2:8" ht="16.5">
      <c r="B26" s="4" t="s">
        <v>130</v>
      </c>
      <c r="C26" s="176"/>
      <c r="D26" s="168"/>
      <c r="E26" s="4"/>
      <c r="F26" s="169">
        <f>+'[5]working'!F27</f>
        <v>106540</v>
      </c>
      <c r="G26" s="10"/>
      <c r="H26" s="169">
        <v>100834</v>
      </c>
    </row>
    <row r="27" spans="2:8" ht="16.5">
      <c r="B27" s="4" t="s">
        <v>131</v>
      </c>
      <c r="C27" s="176"/>
      <c r="D27" s="168"/>
      <c r="E27" s="4"/>
      <c r="F27" s="169">
        <f>+'[5]working'!F28</f>
        <v>1391</v>
      </c>
      <c r="G27" s="10"/>
      <c r="H27" s="169">
        <v>1267</v>
      </c>
    </row>
    <row r="28" spans="2:8" ht="16.5">
      <c r="B28" s="4" t="s">
        <v>132</v>
      </c>
      <c r="C28" s="176"/>
      <c r="D28" s="168"/>
      <c r="E28" s="4"/>
      <c r="F28" s="169">
        <f>+'[5]working'!F29</f>
        <v>62084</v>
      </c>
      <c r="G28" s="10"/>
      <c r="H28" s="169">
        <v>72215</v>
      </c>
    </row>
    <row r="29" spans="2:8" ht="16.5">
      <c r="B29" s="168"/>
      <c r="D29" s="168"/>
      <c r="E29" s="4"/>
      <c r="F29" s="177">
        <f>SUM(F26:F28)</f>
        <v>170015</v>
      </c>
      <c r="G29" s="10"/>
      <c r="H29" s="177">
        <f>SUM(H26:H28)</f>
        <v>174316</v>
      </c>
    </row>
    <row r="30" spans="2:8" ht="16.5">
      <c r="B30" s="168"/>
      <c r="C30" s="168"/>
      <c r="D30" s="168"/>
      <c r="E30" s="4"/>
      <c r="F30" s="169"/>
      <c r="G30" s="10"/>
      <c r="H30" s="10"/>
    </row>
    <row r="31" spans="2:8" ht="17.25" thickBot="1">
      <c r="B31" s="175" t="s">
        <v>133</v>
      </c>
      <c r="C31" s="168"/>
      <c r="D31" s="168"/>
      <c r="E31" s="4"/>
      <c r="F31" s="178">
        <f>F23-F29</f>
        <v>126677</v>
      </c>
      <c r="G31" s="10"/>
      <c r="H31" s="178">
        <f>H23-H29</f>
        <v>124107</v>
      </c>
    </row>
    <row r="32" spans="2:8" ht="16.5">
      <c r="B32" s="168"/>
      <c r="C32" s="168"/>
      <c r="D32" s="168"/>
      <c r="E32" s="4"/>
      <c r="F32" s="179"/>
      <c r="G32" s="10"/>
      <c r="H32" s="180"/>
    </row>
    <row r="33" spans="2:8" ht="16.5">
      <c r="B33" s="175" t="s">
        <v>134</v>
      </c>
      <c r="C33" s="168"/>
      <c r="D33" s="168"/>
      <c r="E33" s="4"/>
      <c r="F33" s="179"/>
      <c r="G33" s="10"/>
      <c r="H33" s="180"/>
    </row>
    <row r="34" spans="2:8" ht="16.5">
      <c r="B34" s="168" t="s">
        <v>135</v>
      </c>
      <c r="C34" s="168"/>
      <c r="D34" s="168"/>
      <c r="E34" s="4"/>
      <c r="F34" s="169">
        <f>+'[5]working'!F35</f>
        <v>3715</v>
      </c>
      <c r="G34" s="10"/>
      <c r="H34" s="10">
        <v>3869</v>
      </c>
    </row>
    <row r="35" spans="2:8" ht="16.5">
      <c r="B35" s="168" t="s">
        <v>132</v>
      </c>
      <c r="C35" s="168"/>
      <c r="D35" s="168"/>
      <c r="E35" s="4"/>
      <c r="F35" s="169">
        <f>+'[5]working'!F36</f>
        <v>77</v>
      </c>
      <c r="G35" s="10"/>
      <c r="H35" s="10">
        <v>64</v>
      </c>
    </row>
    <row r="36" spans="2:8" ht="16.5">
      <c r="B36" s="168"/>
      <c r="C36" s="168"/>
      <c r="D36" s="168"/>
      <c r="E36" s="4"/>
      <c r="F36" s="173">
        <f>SUM(F34:F35)</f>
        <v>3792</v>
      </c>
      <c r="G36" s="10"/>
      <c r="H36" s="173">
        <f>SUM(H34:H35)</f>
        <v>3933</v>
      </c>
    </row>
    <row r="37" spans="2:8" ht="16.5">
      <c r="B37" s="168"/>
      <c r="C37" s="168"/>
      <c r="D37" s="168"/>
      <c r="E37" s="4"/>
      <c r="F37" s="179"/>
      <c r="G37" s="10"/>
      <c r="H37" s="180"/>
    </row>
    <row r="38" spans="2:8" ht="17.25" thickBot="1">
      <c r="B38" s="168"/>
      <c r="C38" s="168"/>
      <c r="D38" s="168"/>
      <c r="E38" s="4"/>
      <c r="F38" s="181">
        <f>F15+F31-F36</f>
        <v>177023</v>
      </c>
      <c r="G38" s="10"/>
      <c r="H38" s="181">
        <f>H15+H31-H36</f>
        <v>173082</v>
      </c>
    </row>
    <row r="39" spans="2:8" ht="17.25" thickTop="1">
      <c r="B39" s="168"/>
      <c r="C39" s="168"/>
      <c r="D39" s="168"/>
      <c r="E39" s="4"/>
      <c r="F39" s="169"/>
      <c r="G39" s="10"/>
      <c r="H39" s="182"/>
    </row>
    <row r="40" spans="2:8" ht="16.5">
      <c r="B40" s="175" t="s">
        <v>136</v>
      </c>
      <c r="C40" s="168"/>
      <c r="D40" s="168"/>
      <c r="E40" s="4"/>
      <c r="F40" s="169"/>
      <c r="G40" s="10"/>
      <c r="H40" s="10"/>
    </row>
    <row r="41" spans="2:8" ht="16.5">
      <c r="B41" s="168" t="s">
        <v>137</v>
      </c>
      <c r="C41" s="168"/>
      <c r="D41" s="168"/>
      <c r="E41" s="4"/>
      <c r="F41" s="169">
        <f>+'[5]working'!F42</f>
        <v>60729</v>
      </c>
      <c r="G41" s="10"/>
      <c r="H41" s="169">
        <v>60664</v>
      </c>
    </row>
    <row r="42" spans="2:8" ht="16.5">
      <c r="B42" s="168" t="s">
        <v>138</v>
      </c>
      <c r="C42" s="168"/>
      <c r="D42" s="168"/>
      <c r="E42" s="4"/>
      <c r="F42" s="171">
        <f>+'[5]working'!F43</f>
        <v>116294</v>
      </c>
      <c r="G42" s="10"/>
      <c r="H42" s="171">
        <v>112418</v>
      </c>
    </row>
    <row r="43" spans="2:8" ht="16.5" hidden="1">
      <c r="B43" s="183" t="s">
        <v>139</v>
      </c>
      <c r="D43" s="168"/>
      <c r="E43" s="4"/>
      <c r="F43" s="169">
        <v>0</v>
      </c>
      <c r="G43" s="10"/>
      <c r="H43" s="182" t="s">
        <v>140</v>
      </c>
    </row>
    <row r="44" spans="2:8" ht="16.5" hidden="1">
      <c r="B44" s="183" t="s">
        <v>141</v>
      </c>
      <c r="D44" s="168"/>
      <c r="E44" s="4"/>
      <c r="F44" s="169">
        <v>0</v>
      </c>
      <c r="G44" s="10"/>
      <c r="H44" s="182" t="s">
        <v>140</v>
      </c>
    </row>
    <row r="45" spans="2:8" ht="16.5" hidden="1">
      <c r="B45" s="183" t="s">
        <v>142</v>
      </c>
      <c r="D45" s="168"/>
      <c r="E45" s="4"/>
      <c r="F45" s="169">
        <v>0</v>
      </c>
      <c r="G45" s="10"/>
      <c r="H45" s="182" t="s">
        <v>140</v>
      </c>
    </row>
    <row r="46" spans="2:8" ht="16.5" hidden="1">
      <c r="B46" s="183" t="s">
        <v>143</v>
      </c>
      <c r="D46" s="168"/>
      <c r="E46" s="4"/>
      <c r="F46" s="169">
        <v>0</v>
      </c>
      <c r="G46" s="10"/>
      <c r="H46" s="182"/>
    </row>
    <row r="47" spans="2:8" ht="16.5" hidden="1">
      <c r="B47" s="183" t="s">
        <v>144</v>
      </c>
      <c r="D47" s="168"/>
      <c r="E47" s="4"/>
      <c r="F47" s="169">
        <v>0</v>
      </c>
      <c r="G47" s="10"/>
      <c r="H47" s="182"/>
    </row>
    <row r="48" spans="2:8" ht="16.5" hidden="1">
      <c r="B48" s="183" t="s">
        <v>145</v>
      </c>
      <c r="D48" s="168"/>
      <c r="E48" s="4"/>
      <c r="F48" s="169">
        <v>0</v>
      </c>
      <c r="G48" s="10"/>
      <c r="H48" s="182"/>
    </row>
    <row r="49" spans="2:8" ht="16.5" hidden="1">
      <c r="B49" s="168"/>
      <c r="C49" s="168"/>
      <c r="D49" s="168"/>
      <c r="E49" s="4"/>
      <c r="F49" s="171"/>
      <c r="G49" s="10"/>
      <c r="H49" s="184"/>
    </row>
    <row r="50" spans="2:8" ht="16.5">
      <c r="B50" s="168"/>
      <c r="C50" s="168"/>
      <c r="D50" s="168"/>
      <c r="E50" s="4"/>
      <c r="F50" s="169"/>
      <c r="G50" s="10"/>
      <c r="H50" s="182"/>
    </row>
    <row r="51" spans="2:8" ht="17.25" thickBot="1">
      <c r="B51" s="168" t="s">
        <v>146</v>
      </c>
      <c r="C51" s="168"/>
      <c r="D51" s="168"/>
      <c r="E51" s="4"/>
      <c r="F51" s="181">
        <f>SUM(F41:F42)</f>
        <v>177023</v>
      </c>
      <c r="G51" s="10"/>
      <c r="H51" s="181">
        <f>SUM(H41:H50)</f>
        <v>173082</v>
      </c>
    </row>
    <row r="52" spans="2:8" ht="17.25" thickTop="1">
      <c r="B52" s="168"/>
      <c r="C52" s="168"/>
      <c r="D52" s="168"/>
      <c r="E52" s="4"/>
      <c r="F52" s="169"/>
      <c r="G52" s="10"/>
      <c r="H52" s="169"/>
    </row>
    <row r="53" spans="2:8" ht="16.5">
      <c r="B53" s="168"/>
      <c r="C53" s="168"/>
      <c r="D53" s="168"/>
      <c r="E53" s="4"/>
      <c r="F53" s="169"/>
      <c r="G53" s="10"/>
      <c r="H53" s="169"/>
    </row>
    <row r="54" spans="2:8" ht="16.5" customHeight="1">
      <c r="B54" s="168" t="s">
        <v>147</v>
      </c>
      <c r="C54" s="168"/>
      <c r="D54" s="168"/>
      <c r="E54" s="4"/>
      <c r="F54" s="185">
        <f>+'[5]working'!F59</f>
        <v>2.915350537705242</v>
      </c>
      <c r="G54" s="10"/>
      <c r="H54" s="185">
        <f>+'[5]working'!H59</f>
        <v>2.85350171458718</v>
      </c>
    </row>
    <row r="55" spans="2:8" ht="16.5">
      <c r="B55" s="168"/>
      <c r="C55" s="168"/>
      <c r="D55" s="168"/>
      <c r="E55" s="4"/>
      <c r="F55" s="185"/>
      <c r="G55" s="10"/>
      <c r="H55" s="185"/>
    </row>
    <row r="56" spans="2:8" ht="16.5" customHeight="1">
      <c r="B56" s="189" t="s">
        <v>148</v>
      </c>
      <c r="C56" s="189"/>
      <c r="D56" s="189"/>
      <c r="E56" s="189"/>
      <c r="F56" s="189"/>
      <c r="G56" s="189"/>
      <c r="H56" s="189"/>
    </row>
    <row r="57" spans="2:8" ht="16.5" customHeight="1">
      <c r="B57" s="189"/>
      <c r="C57" s="189"/>
      <c r="D57" s="189"/>
      <c r="E57" s="189"/>
      <c r="F57" s="189"/>
      <c r="G57" s="189"/>
      <c r="H57" s="189"/>
    </row>
    <row r="58" spans="2:8" ht="16.5" customHeight="1">
      <c r="B58" s="174" t="s">
        <v>149</v>
      </c>
      <c r="C58" s="174"/>
      <c r="D58" s="174"/>
      <c r="E58" s="174"/>
      <c r="F58" s="186"/>
      <c r="G58" s="186"/>
      <c r="H58" s="186"/>
    </row>
    <row r="59" spans="6:8" ht="12.75">
      <c r="F59" s="187"/>
      <c r="G59" s="187"/>
      <c r="H59" s="187"/>
    </row>
    <row r="60" spans="6:8" ht="12.75">
      <c r="F60" s="187"/>
      <c r="G60" s="187"/>
      <c r="H60" s="187"/>
    </row>
    <row r="61" spans="6:8" ht="12.75">
      <c r="F61" s="187"/>
      <c r="G61" s="187"/>
      <c r="H61" s="187"/>
    </row>
    <row r="62" spans="6:8" ht="12.75">
      <c r="F62" s="187"/>
      <c r="G62" s="187"/>
      <c r="H62" s="187"/>
    </row>
    <row r="63" spans="6:8" ht="12.75">
      <c r="F63" s="187"/>
      <c r="G63" s="187"/>
      <c r="H63" s="187"/>
    </row>
    <row r="64" spans="6:8" ht="12.75">
      <c r="F64" s="187"/>
      <c r="G64" s="187"/>
      <c r="H64" s="187"/>
    </row>
    <row r="65" spans="6:8" ht="12.75">
      <c r="F65" s="187"/>
      <c r="G65" s="187"/>
      <c r="H65" s="187"/>
    </row>
    <row r="66" spans="6:8" ht="12.75">
      <c r="F66" s="187"/>
      <c r="G66" s="187"/>
      <c r="H66" s="187"/>
    </row>
    <row r="67" spans="6:8" ht="12.75">
      <c r="F67" s="187"/>
      <c r="G67" s="187"/>
      <c r="H67" s="187"/>
    </row>
    <row r="68" spans="6:8" ht="12.75">
      <c r="F68" s="187"/>
      <c r="G68" s="187"/>
      <c r="H68" s="187"/>
    </row>
    <row r="69" spans="6:8" ht="12.75">
      <c r="F69" s="187"/>
      <c r="G69" s="187"/>
      <c r="H69" s="187"/>
    </row>
    <row r="70" spans="6:8" ht="12.75">
      <c r="F70" s="187"/>
      <c r="G70" s="187"/>
      <c r="H70" s="187"/>
    </row>
    <row r="71" spans="6:8" ht="12.75">
      <c r="F71" s="187"/>
      <c r="G71" s="187"/>
      <c r="H71" s="187"/>
    </row>
    <row r="72" spans="6:8" ht="12.75">
      <c r="F72" s="187"/>
      <c r="G72" s="187"/>
      <c r="H72" s="187"/>
    </row>
    <row r="73" spans="6:8" ht="12.75">
      <c r="F73" s="187"/>
      <c r="G73" s="187"/>
      <c r="H73" s="187"/>
    </row>
    <row r="74" spans="6:8" ht="12.75">
      <c r="F74" s="187"/>
      <c r="G74" s="187"/>
      <c r="H74" s="187"/>
    </row>
    <row r="75" spans="6:8" ht="12.75">
      <c r="F75" s="187"/>
      <c r="G75" s="187"/>
      <c r="H75" s="187"/>
    </row>
    <row r="76" spans="6:8" ht="12.75">
      <c r="F76" s="187"/>
      <c r="G76" s="187"/>
      <c r="H76" s="187"/>
    </row>
    <row r="77" spans="6:8" ht="12.75">
      <c r="F77" s="187"/>
      <c r="G77" s="187"/>
      <c r="H77" s="187"/>
    </row>
    <row r="78" spans="6:8" ht="12.75">
      <c r="F78" s="187"/>
      <c r="G78" s="187"/>
      <c r="H78" s="187"/>
    </row>
    <row r="79" spans="6:8" ht="12.75">
      <c r="F79" s="187"/>
      <c r="G79" s="187"/>
      <c r="H79" s="187"/>
    </row>
    <row r="80" spans="6:8" ht="12.75">
      <c r="F80" s="187"/>
      <c r="G80" s="187"/>
      <c r="H80" s="187"/>
    </row>
    <row r="81" spans="6:8" ht="12.75">
      <c r="F81" s="187"/>
      <c r="G81" s="187"/>
      <c r="H81" s="187"/>
    </row>
    <row r="82" spans="6:8" ht="12.75">
      <c r="F82" s="187"/>
      <c r="G82" s="187"/>
      <c r="H82" s="187"/>
    </row>
    <row r="83" spans="6:8" ht="12.75">
      <c r="F83" s="187"/>
      <c r="G83" s="187"/>
      <c r="H83" s="187"/>
    </row>
    <row r="84" spans="6:8" ht="12.75">
      <c r="F84" s="187"/>
      <c r="G84" s="187"/>
      <c r="H84" s="187"/>
    </row>
    <row r="85" spans="6:8" ht="12.75">
      <c r="F85" s="187"/>
      <c r="G85" s="187"/>
      <c r="H85" s="187"/>
    </row>
    <row r="86" spans="6:8" ht="12.75">
      <c r="F86" s="187"/>
      <c r="G86" s="187"/>
      <c r="H86" s="187"/>
    </row>
    <row r="87" spans="6:8" ht="12.75">
      <c r="F87" s="187"/>
      <c r="G87" s="187"/>
      <c r="H87" s="187"/>
    </row>
    <row r="88" spans="6:8" ht="12.75">
      <c r="F88" s="187"/>
      <c r="G88" s="187"/>
      <c r="H88" s="187"/>
    </row>
    <row r="89" spans="6:8" ht="12.75">
      <c r="F89" s="187"/>
      <c r="G89" s="187"/>
      <c r="H89" s="187"/>
    </row>
    <row r="90" spans="6:8" ht="12.75">
      <c r="F90" s="187"/>
      <c r="G90" s="187"/>
      <c r="H90" s="187"/>
    </row>
    <row r="91" spans="6:8" ht="12.75">
      <c r="F91" s="187"/>
      <c r="G91" s="187"/>
      <c r="H91" s="187"/>
    </row>
    <row r="92" spans="6:8" ht="12.75">
      <c r="F92" s="187"/>
      <c r="G92" s="187"/>
      <c r="H92" s="187"/>
    </row>
    <row r="93" spans="6:8" ht="12.75">
      <c r="F93" s="187"/>
      <c r="G93" s="187"/>
      <c r="H93" s="187"/>
    </row>
    <row r="94" spans="6:8" ht="12.75">
      <c r="F94" s="187"/>
      <c r="G94" s="187"/>
      <c r="H94" s="187"/>
    </row>
    <row r="95" spans="6:8" ht="12.75">
      <c r="F95" s="187"/>
      <c r="G95" s="187"/>
      <c r="H95" s="187"/>
    </row>
    <row r="96" spans="6:8" ht="12.75">
      <c r="F96" s="187"/>
      <c r="G96" s="187"/>
      <c r="H96" s="187"/>
    </row>
    <row r="97" spans="6:8" ht="12.75">
      <c r="F97" s="187"/>
      <c r="G97" s="187"/>
      <c r="H97" s="187"/>
    </row>
    <row r="98" spans="6:8" ht="12.75">
      <c r="F98" s="187"/>
      <c r="G98" s="187"/>
      <c r="H98" s="187"/>
    </row>
    <row r="99" spans="6:8" ht="12.75">
      <c r="F99" s="187"/>
      <c r="G99" s="187"/>
      <c r="H99" s="187"/>
    </row>
    <row r="100" spans="6:8" ht="12.75">
      <c r="F100" s="187"/>
      <c r="G100" s="187"/>
      <c r="H100" s="187"/>
    </row>
    <row r="101" spans="6:8" ht="12.75">
      <c r="F101" s="187"/>
      <c r="G101" s="187"/>
      <c r="H101" s="187"/>
    </row>
    <row r="102" spans="6:8" ht="12.75">
      <c r="F102" s="187"/>
      <c r="G102" s="187"/>
      <c r="H102" s="187"/>
    </row>
    <row r="103" spans="6:8" ht="12.75">
      <c r="F103" s="187"/>
      <c r="G103" s="187"/>
      <c r="H103" s="187"/>
    </row>
    <row r="104" spans="6:8" ht="12.75">
      <c r="F104" s="187"/>
      <c r="G104" s="187"/>
      <c r="H104" s="187"/>
    </row>
    <row r="105" spans="6:8" ht="12.75">
      <c r="F105" s="187"/>
      <c r="G105" s="187"/>
      <c r="H105" s="187"/>
    </row>
    <row r="106" spans="6:8" ht="12.75">
      <c r="F106" s="187"/>
      <c r="G106" s="187"/>
      <c r="H106" s="187"/>
    </row>
    <row r="107" spans="6:8" ht="12.75">
      <c r="F107" s="187"/>
      <c r="G107" s="187"/>
      <c r="H107" s="187"/>
    </row>
    <row r="108" spans="6:8" ht="12.75">
      <c r="F108" s="187"/>
      <c r="G108" s="187"/>
      <c r="H108" s="187"/>
    </row>
    <row r="109" spans="6:8" ht="12.75">
      <c r="F109" s="187"/>
      <c r="G109" s="187"/>
      <c r="H109" s="187"/>
    </row>
    <row r="110" spans="6:8" ht="12.75">
      <c r="F110" s="187"/>
      <c r="G110" s="187"/>
      <c r="H110" s="187"/>
    </row>
    <row r="111" spans="6:8" ht="12.75">
      <c r="F111" s="187"/>
      <c r="G111" s="187"/>
      <c r="H111" s="187"/>
    </row>
    <row r="112" spans="6:8" ht="12.75">
      <c r="F112" s="187"/>
      <c r="G112" s="187"/>
      <c r="H112" s="187"/>
    </row>
    <row r="113" spans="6:8" ht="12.75">
      <c r="F113" s="187"/>
      <c r="G113" s="187"/>
      <c r="H113" s="187"/>
    </row>
    <row r="114" spans="6:8" ht="12.75">
      <c r="F114" s="187"/>
      <c r="G114" s="187"/>
      <c r="H114" s="187"/>
    </row>
    <row r="115" spans="6:8" ht="12.75">
      <c r="F115" s="187"/>
      <c r="G115" s="187"/>
      <c r="H115" s="187"/>
    </row>
    <row r="116" spans="6:8" ht="12.75">
      <c r="F116" s="187"/>
      <c r="G116" s="187"/>
      <c r="H116" s="187"/>
    </row>
    <row r="117" spans="6:8" ht="12.75">
      <c r="F117" s="187"/>
      <c r="G117" s="187"/>
      <c r="H117" s="187"/>
    </row>
    <row r="118" spans="6:8" ht="12.75">
      <c r="F118" s="187"/>
      <c r="G118" s="187"/>
      <c r="H118" s="187"/>
    </row>
    <row r="119" spans="6:8" ht="12.75">
      <c r="F119" s="187"/>
      <c r="G119" s="187"/>
      <c r="H119" s="187"/>
    </row>
    <row r="120" spans="6:8" ht="12.75">
      <c r="F120" s="187"/>
      <c r="G120" s="187"/>
      <c r="H120" s="187"/>
    </row>
    <row r="121" spans="6:8" ht="12.75">
      <c r="F121" s="187"/>
      <c r="G121" s="187"/>
      <c r="H121" s="187"/>
    </row>
    <row r="122" spans="6:8" ht="12.75">
      <c r="F122" s="187"/>
      <c r="G122" s="187"/>
      <c r="H122" s="187"/>
    </row>
    <row r="123" spans="6:8" ht="12.75">
      <c r="F123" s="187"/>
      <c r="G123" s="187"/>
      <c r="H123" s="187"/>
    </row>
    <row r="124" spans="6:8" ht="12.75">
      <c r="F124" s="187"/>
      <c r="G124" s="187"/>
      <c r="H124" s="187"/>
    </row>
    <row r="125" spans="6:8" ht="12.75">
      <c r="F125" s="187"/>
      <c r="G125" s="187"/>
      <c r="H125" s="187"/>
    </row>
    <row r="126" spans="6:8" ht="12.75">
      <c r="F126" s="187"/>
      <c r="G126" s="187"/>
      <c r="H126" s="187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</sheetData>
  <mergeCells count="1">
    <mergeCell ref="B56:H57"/>
  </mergeCells>
  <printOptions/>
  <pageMargins left="1.13" right="0.28" top="0.45" bottom="0.28" header="0.25" footer="0.25"/>
  <pageSetup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5"/>
  <sheetViews>
    <sheetView tabSelected="1" view="pageBreakPreview" zoomScaleSheetLayoutView="100" workbookViewId="0" topLeftCell="A19">
      <selection activeCell="D81" sqref="D81"/>
    </sheetView>
  </sheetViews>
  <sheetFormatPr defaultColWidth="9.140625" defaultRowHeight="12.75"/>
  <cols>
    <col min="1" max="1" width="3.140625" style="105" customWidth="1"/>
    <col min="2" max="2" width="44.8515625" style="105" customWidth="1"/>
    <col min="3" max="3" width="8.8515625" style="105" customWidth="1"/>
    <col min="4" max="4" width="23.7109375" style="105" customWidth="1"/>
    <col min="5" max="5" width="2.140625" style="105" customWidth="1"/>
    <col min="6" max="6" width="23.421875" style="163" customWidth="1"/>
    <col min="7" max="7" width="3.00390625" style="105" customWidth="1"/>
    <col min="8" max="8" width="15.57421875" style="163" customWidth="1"/>
    <col min="9" max="9" width="14.421875" style="105" customWidth="1"/>
    <col min="10" max="10" width="12.8515625" style="105" customWidth="1"/>
    <col min="11" max="11" width="13.140625" style="105" customWidth="1"/>
    <col min="12" max="16384" width="10.28125" style="105" customWidth="1"/>
  </cols>
  <sheetData>
    <row r="1" spans="1:9" ht="16.5">
      <c r="A1" s="1" t="s">
        <v>0</v>
      </c>
      <c r="B1" s="72"/>
      <c r="C1" s="72"/>
      <c r="D1" s="72"/>
      <c r="E1" s="72"/>
      <c r="F1" s="71"/>
      <c r="G1" s="72"/>
      <c r="H1" s="71"/>
      <c r="I1" s="72"/>
    </row>
    <row r="2" spans="1:9" ht="16.5">
      <c r="A2" s="72"/>
      <c r="B2" s="72"/>
      <c r="C2" s="72"/>
      <c r="D2" s="72"/>
      <c r="E2" s="72"/>
      <c r="F2" s="71"/>
      <c r="G2" s="72"/>
      <c r="H2" s="71"/>
      <c r="I2" s="72"/>
    </row>
    <row r="3" spans="1:9" ht="16.5">
      <c r="A3" s="1" t="s">
        <v>62</v>
      </c>
      <c r="B3" s="72"/>
      <c r="C3" s="72"/>
      <c r="D3" s="72"/>
      <c r="E3" s="72"/>
      <c r="F3" s="71"/>
      <c r="G3" s="72"/>
      <c r="H3" s="71"/>
      <c r="I3" s="72"/>
    </row>
    <row r="4" spans="1:9" ht="16.5">
      <c r="A4" s="1" t="s">
        <v>2</v>
      </c>
      <c r="B4" s="72"/>
      <c r="C4" s="72"/>
      <c r="D4" s="72"/>
      <c r="E4" s="72"/>
      <c r="F4" s="71"/>
      <c r="G4" s="72"/>
      <c r="H4" s="71"/>
      <c r="I4" s="72"/>
    </row>
    <row r="5" spans="1:9" ht="16.5">
      <c r="A5" s="1"/>
      <c r="B5" s="72"/>
      <c r="C5" s="72"/>
      <c r="D5" s="158" t="s">
        <v>63</v>
      </c>
      <c r="E5" s="158"/>
      <c r="F5" s="158"/>
      <c r="G5" s="72"/>
      <c r="H5" s="71"/>
      <c r="I5" s="72"/>
    </row>
    <row r="6" spans="1:14" ht="16.5">
      <c r="A6" s="72"/>
      <c r="B6" s="72"/>
      <c r="C6" s="121" t="s">
        <v>34</v>
      </c>
      <c r="D6" s="94">
        <v>39172</v>
      </c>
      <c r="E6" s="95"/>
      <c r="F6" s="94">
        <v>38807</v>
      </c>
      <c r="G6" s="72"/>
      <c r="H6" s="75"/>
      <c r="I6" s="122"/>
      <c r="J6" s="111"/>
      <c r="K6" s="111"/>
      <c r="L6" s="111"/>
      <c r="M6" s="111"/>
      <c r="N6" s="111"/>
    </row>
    <row r="7" spans="1:14" ht="16.5">
      <c r="A7" s="72"/>
      <c r="B7" s="72"/>
      <c r="C7" s="72"/>
      <c r="D7" s="81" t="s">
        <v>8</v>
      </c>
      <c r="E7" s="81"/>
      <c r="F7" s="81" t="s">
        <v>8</v>
      </c>
      <c r="G7" s="123"/>
      <c r="H7" s="124"/>
      <c r="I7" s="122"/>
      <c r="J7" s="111"/>
      <c r="K7" s="111"/>
      <c r="L7" s="111"/>
      <c r="M7" s="111"/>
      <c r="N7" s="111"/>
    </row>
    <row r="8" spans="1:14" ht="16.5">
      <c r="A8" s="72"/>
      <c r="B8" s="72"/>
      <c r="C8" s="72"/>
      <c r="D8" s="72"/>
      <c r="E8" s="72"/>
      <c r="F8" s="72"/>
      <c r="G8" s="72"/>
      <c r="H8" s="125"/>
      <c r="I8" s="122"/>
      <c r="J8" s="111"/>
      <c r="K8" s="111"/>
      <c r="L8" s="111"/>
      <c r="M8" s="111"/>
      <c r="N8" s="111"/>
    </row>
    <row r="9" spans="1:14" ht="16.5">
      <c r="A9" s="1" t="s">
        <v>64</v>
      </c>
      <c r="B9" s="72"/>
      <c r="C9" s="72"/>
      <c r="D9" s="72"/>
      <c r="E9" s="72"/>
      <c r="F9" s="71"/>
      <c r="G9" s="72"/>
      <c r="H9" s="75"/>
      <c r="I9" s="75"/>
      <c r="J9" s="75"/>
      <c r="K9" s="75"/>
      <c r="L9" s="75"/>
      <c r="M9" s="75"/>
      <c r="N9" s="75"/>
    </row>
    <row r="10" spans="1:14" ht="16.5">
      <c r="A10" s="72"/>
      <c r="B10" s="72"/>
      <c r="C10" s="72"/>
      <c r="D10" s="72"/>
      <c r="E10" s="72"/>
      <c r="F10" s="71"/>
      <c r="G10" s="72"/>
      <c r="H10" s="75"/>
      <c r="I10" s="75"/>
      <c r="J10" s="75"/>
      <c r="K10" s="75"/>
      <c r="L10" s="75"/>
      <c r="M10" s="75"/>
      <c r="N10" s="75"/>
    </row>
    <row r="11" spans="1:14" ht="16.5">
      <c r="A11" s="72" t="s">
        <v>65</v>
      </c>
      <c r="B11" s="69"/>
      <c r="C11" s="69"/>
      <c r="D11" s="70">
        <v>3876</v>
      </c>
      <c r="E11" s="70"/>
      <c r="F11" s="70">
        <v>3715</v>
      </c>
      <c r="G11" s="89"/>
      <c r="H11" s="82"/>
      <c r="I11" s="82"/>
      <c r="J11" s="82"/>
      <c r="K11" s="82"/>
      <c r="L11" s="82"/>
      <c r="M11" s="82"/>
      <c r="N11" s="82"/>
    </row>
    <row r="12" spans="1:14" ht="16.5">
      <c r="A12" s="72"/>
      <c r="B12" s="69"/>
      <c r="C12" s="69"/>
      <c r="D12" s="70"/>
      <c r="E12" s="70"/>
      <c r="F12" s="70"/>
      <c r="G12" s="89"/>
      <c r="H12" s="82"/>
      <c r="I12" s="82"/>
      <c r="J12" s="82"/>
      <c r="K12" s="82"/>
      <c r="L12" s="82"/>
      <c r="M12" s="82"/>
      <c r="N12" s="82"/>
    </row>
    <row r="13" spans="1:14" ht="16.5">
      <c r="A13" s="72" t="s">
        <v>66</v>
      </c>
      <c r="B13" s="69"/>
      <c r="C13" s="69"/>
      <c r="D13" s="70"/>
      <c r="E13" s="70"/>
      <c r="F13" s="70"/>
      <c r="G13" s="89"/>
      <c r="H13" s="82"/>
      <c r="I13" s="82"/>
      <c r="J13" s="82"/>
      <c r="K13" s="82"/>
      <c r="L13" s="82"/>
      <c r="M13" s="82"/>
      <c r="N13" s="82"/>
    </row>
    <row r="14" spans="1:14" ht="16.5">
      <c r="A14" s="72"/>
      <c r="B14" s="69" t="s">
        <v>67</v>
      </c>
      <c r="C14" s="69"/>
      <c r="D14" s="70">
        <f>123+78</f>
        <v>201</v>
      </c>
      <c r="E14" s="70"/>
      <c r="F14" s="70">
        <v>743</v>
      </c>
      <c r="G14" s="89"/>
      <c r="H14" s="82"/>
      <c r="I14" s="82"/>
      <c r="J14" s="82"/>
      <c r="K14" s="82"/>
      <c r="L14" s="82"/>
      <c r="M14" s="82"/>
      <c r="N14" s="82"/>
    </row>
    <row r="15" spans="1:14" ht="16.5">
      <c r="A15" s="72"/>
      <c r="B15" s="69" t="s">
        <v>68</v>
      </c>
      <c r="C15" s="69"/>
      <c r="D15" s="70">
        <v>28</v>
      </c>
      <c r="E15" s="70"/>
      <c r="F15" s="70">
        <v>85</v>
      </c>
      <c r="G15" s="89"/>
      <c r="H15" s="82"/>
      <c r="I15" s="82"/>
      <c r="J15" s="82"/>
      <c r="K15" s="82"/>
      <c r="L15" s="82"/>
      <c r="M15" s="82"/>
      <c r="N15" s="82"/>
    </row>
    <row r="16" spans="1:14" ht="16.5">
      <c r="A16" s="72"/>
      <c r="B16" s="126" t="s">
        <v>69</v>
      </c>
      <c r="C16" s="127"/>
      <c r="D16" s="128">
        <v>0</v>
      </c>
      <c r="E16" s="129"/>
      <c r="F16" s="129">
        <v>2</v>
      </c>
      <c r="G16" s="89"/>
      <c r="H16" s="82"/>
      <c r="I16" s="82"/>
      <c r="J16" s="82"/>
      <c r="K16" s="82"/>
      <c r="L16" s="82"/>
      <c r="M16" s="82"/>
      <c r="N16" s="82"/>
    </row>
    <row r="17" spans="1:14" s="131" customFormat="1" ht="19.5" customHeight="1">
      <c r="A17" s="72"/>
      <c r="B17" s="190" t="s">
        <v>70</v>
      </c>
      <c r="C17" s="190"/>
      <c r="D17" s="70">
        <v>889</v>
      </c>
      <c r="E17" s="70"/>
      <c r="F17" s="70">
        <v>680</v>
      </c>
      <c r="G17" s="89"/>
      <c r="H17" s="130"/>
      <c r="I17" s="130"/>
      <c r="J17" s="130"/>
      <c r="K17" s="130"/>
      <c r="L17" s="130"/>
      <c r="M17" s="130"/>
      <c r="N17" s="130"/>
    </row>
    <row r="18" spans="1:14" s="131" customFormat="1" ht="21" customHeight="1">
      <c r="A18" s="72"/>
      <c r="B18" s="190" t="s">
        <v>71</v>
      </c>
      <c r="C18" s="190"/>
      <c r="D18" s="128">
        <v>-21</v>
      </c>
      <c r="E18" s="132"/>
      <c r="F18" s="128">
        <v>0</v>
      </c>
      <c r="G18" s="89"/>
      <c r="I18" s="130" t="s">
        <v>72</v>
      </c>
      <c r="J18" s="130">
        <v>4569</v>
      </c>
      <c r="K18" s="133"/>
      <c r="L18" s="133"/>
      <c r="M18" s="133"/>
      <c r="N18" s="133"/>
    </row>
    <row r="19" spans="1:14" s="131" customFormat="1" ht="21" customHeight="1">
      <c r="A19" s="72"/>
      <c r="B19" s="126" t="s">
        <v>73</v>
      </c>
      <c r="C19" s="126"/>
      <c r="D19" s="128">
        <v>-103</v>
      </c>
      <c r="E19" s="132"/>
      <c r="F19" s="128">
        <v>0</v>
      </c>
      <c r="G19" s="89"/>
      <c r="I19" s="130"/>
      <c r="J19" s="130"/>
      <c r="K19" s="133"/>
      <c r="L19" s="133"/>
      <c r="M19" s="133"/>
      <c r="N19" s="133"/>
    </row>
    <row r="20" spans="1:14" s="131" customFormat="1" ht="19.5">
      <c r="A20" s="72"/>
      <c r="B20" s="69" t="s">
        <v>74</v>
      </c>
      <c r="C20" s="69"/>
      <c r="D20" s="128">
        <v>0</v>
      </c>
      <c r="E20" s="70"/>
      <c r="F20" s="128">
        <v>0</v>
      </c>
      <c r="G20" s="89"/>
      <c r="I20" s="134" t="s">
        <v>75</v>
      </c>
      <c r="J20" s="133">
        <v>-9</v>
      </c>
      <c r="K20" s="130"/>
      <c r="L20" s="130"/>
      <c r="M20" s="130"/>
      <c r="N20" s="130"/>
    </row>
    <row r="21" spans="1:14" s="131" customFormat="1" ht="19.5">
      <c r="A21" s="72"/>
      <c r="B21" s="69" t="s">
        <v>76</v>
      </c>
      <c r="C21" s="69"/>
      <c r="D21" s="135">
        <v>-735</v>
      </c>
      <c r="E21" s="70"/>
      <c r="F21" s="135">
        <v>-660</v>
      </c>
      <c r="G21" s="89"/>
      <c r="I21" s="134" t="s">
        <v>75</v>
      </c>
      <c r="J21" s="133">
        <v>4</v>
      </c>
      <c r="K21" s="133"/>
      <c r="L21" s="133"/>
      <c r="M21" s="133"/>
      <c r="N21" s="133"/>
    </row>
    <row r="22" spans="1:14" s="131" customFormat="1" ht="19.5">
      <c r="A22" s="72"/>
      <c r="B22" s="69" t="s">
        <v>77</v>
      </c>
      <c r="C22" s="69"/>
      <c r="D22" s="135">
        <v>960</v>
      </c>
      <c r="E22" s="70"/>
      <c r="F22" s="135">
        <v>1032</v>
      </c>
      <c r="G22" s="89"/>
      <c r="I22" s="134" t="s">
        <v>75</v>
      </c>
      <c r="J22" s="130">
        <v>89</v>
      </c>
      <c r="K22" s="130"/>
      <c r="L22" s="130"/>
      <c r="M22" s="130"/>
      <c r="N22" s="130"/>
    </row>
    <row r="23" spans="1:14" s="131" customFormat="1" ht="19.5">
      <c r="A23" s="72"/>
      <c r="B23" s="69" t="s">
        <v>16</v>
      </c>
      <c r="C23" s="69"/>
      <c r="D23" s="135">
        <v>1583</v>
      </c>
      <c r="E23" s="135"/>
      <c r="F23" s="86">
        <v>1812</v>
      </c>
      <c r="G23" s="89"/>
      <c r="I23" s="71" t="s">
        <v>16</v>
      </c>
      <c r="J23" s="136">
        <f>SUM(J18:J22)</f>
        <v>4653</v>
      </c>
      <c r="K23" s="130"/>
      <c r="L23" s="130"/>
      <c r="M23" s="130"/>
      <c r="N23" s="130"/>
    </row>
    <row r="24" spans="1:14" s="131" customFormat="1" ht="19.5">
      <c r="A24" s="72"/>
      <c r="B24" s="69"/>
      <c r="C24" s="69"/>
      <c r="D24" s="137"/>
      <c r="E24" s="135"/>
      <c r="F24" s="138"/>
      <c r="G24" s="89"/>
      <c r="H24" s="71"/>
      <c r="I24" s="82"/>
      <c r="J24" s="130"/>
      <c r="K24" s="130"/>
      <c r="L24" s="130"/>
      <c r="M24" s="130"/>
      <c r="N24" s="130"/>
    </row>
    <row r="25" spans="1:14" ht="16.5">
      <c r="A25" s="72"/>
      <c r="B25" s="69"/>
      <c r="C25" s="69"/>
      <c r="D25" s="70">
        <f>SUM(D11:D23)</f>
        <v>6678</v>
      </c>
      <c r="E25" s="135"/>
      <c r="F25" s="89">
        <f>SUM(F11:F24)</f>
        <v>7409</v>
      </c>
      <c r="G25" s="72"/>
      <c r="H25" s="71"/>
      <c r="I25" s="72"/>
      <c r="J25" s="139"/>
      <c r="K25" s="82"/>
      <c r="L25" s="82"/>
      <c r="M25" s="82"/>
      <c r="N25" s="82"/>
    </row>
    <row r="26" spans="1:14" ht="16.5">
      <c r="A26" s="72" t="s">
        <v>78</v>
      </c>
      <c r="B26" s="69"/>
      <c r="C26" s="69"/>
      <c r="D26" s="70"/>
      <c r="E26" s="70"/>
      <c r="F26" s="71"/>
      <c r="G26" s="72"/>
      <c r="H26" s="75"/>
      <c r="I26" s="75"/>
      <c r="J26" s="75"/>
      <c r="K26" s="75"/>
      <c r="L26" s="75"/>
      <c r="M26" s="75"/>
      <c r="N26" s="75"/>
    </row>
    <row r="27" spans="1:14" ht="16.5">
      <c r="A27" s="72"/>
      <c r="B27" s="69" t="s">
        <v>79</v>
      </c>
      <c r="C27" s="69"/>
      <c r="D27" s="70">
        <f>-79185+77244-28</f>
        <v>-1969</v>
      </c>
      <c r="E27" s="70"/>
      <c r="F27" s="140">
        <v>8629</v>
      </c>
      <c r="G27" s="72"/>
      <c r="H27" s="141"/>
      <c r="I27" s="141"/>
      <c r="J27" s="141"/>
      <c r="K27" s="141"/>
      <c r="L27" s="141"/>
      <c r="M27" s="141"/>
      <c r="N27" s="141"/>
    </row>
    <row r="28" spans="1:14" ht="16.5" customHeight="1">
      <c r="A28" s="72"/>
      <c r="B28" s="127" t="s">
        <v>80</v>
      </c>
      <c r="C28" s="69"/>
      <c r="D28" s="70">
        <f>-138422-2234+4022+138860-201+28-1</f>
        <v>2052</v>
      </c>
      <c r="E28" s="70"/>
      <c r="F28" s="140">
        <v>474</v>
      </c>
      <c r="G28" s="72"/>
      <c r="H28" s="75"/>
      <c r="I28" s="75"/>
      <c r="J28" s="75"/>
      <c r="K28" s="75"/>
      <c r="L28" s="75"/>
      <c r="M28" s="75"/>
      <c r="N28" s="75"/>
    </row>
    <row r="29" spans="1:14" ht="16.5">
      <c r="A29" s="72"/>
      <c r="B29" s="69" t="s">
        <v>81</v>
      </c>
      <c r="C29" s="69"/>
      <c r="D29" s="70">
        <f>106540-100834-650</f>
        <v>5056</v>
      </c>
      <c r="E29" s="70"/>
      <c r="F29" s="140">
        <v>-5559</v>
      </c>
      <c r="G29" s="72"/>
      <c r="H29" s="141"/>
      <c r="I29" s="141"/>
      <c r="J29" s="141"/>
      <c r="K29" s="141"/>
      <c r="L29" s="141"/>
      <c r="M29" s="141"/>
      <c r="N29" s="141"/>
    </row>
    <row r="30" spans="1:14" ht="16.5">
      <c r="A30" s="72"/>
      <c r="B30" s="69"/>
      <c r="C30" s="69"/>
      <c r="D30" s="70"/>
      <c r="E30" s="70"/>
      <c r="F30" s="140"/>
      <c r="G30" s="72"/>
      <c r="H30" s="141"/>
      <c r="I30" s="141"/>
      <c r="J30" s="141"/>
      <c r="K30" s="141"/>
      <c r="L30" s="141"/>
      <c r="M30" s="141"/>
      <c r="N30" s="141"/>
    </row>
    <row r="31" spans="1:14" ht="16.5">
      <c r="A31" s="72"/>
      <c r="B31" s="127"/>
      <c r="C31" s="69"/>
      <c r="D31" s="137"/>
      <c r="E31" s="135"/>
      <c r="F31" s="142"/>
      <c r="G31" s="72"/>
      <c r="H31" s="75"/>
      <c r="I31" s="75"/>
      <c r="J31" s="75"/>
      <c r="K31" s="75"/>
      <c r="L31" s="75"/>
      <c r="M31" s="75"/>
      <c r="N31" s="75"/>
    </row>
    <row r="32" spans="1:14" ht="16.5" customHeight="1">
      <c r="A32" s="72"/>
      <c r="D32" s="132">
        <f>SUM(D25:D31)</f>
        <v>11817</v>
      </c>
      <c r="E32" s="97"/>
      <c r="F32" s="140">
        <f>SUM(F25:F31)</f>
        <v>10953</v>
      </c>
      <c r="G32" s="72"/>
      <c r="H32" s="141"/>
      <c r="I32" s="141"/>
      <c r="J32" s="141"/>
      <c r="K32" s="141"/>
      <c r="L32" s="141"/>
      <c r="M32" s="141"/>
      <c r="N32" s="141"/>
    </row>
    <row r="33" spans="1:14" ht="16.5" customHeight="1">
      <c r="A33" s="72"/>
      <c r="B33" s="127"/>
      <c r="C33" s="69"/>
      <c r="D33" s="70"/>
      <c r="E33" s="70"/>
      <c r="F33" s="71"/>
      <c r="G33" s="72"/>
      <c r="H33" s="75"/>
      <c r="I33" s="75"/>
      <c r="J33" s="143"/>
      <c r="K33" s="143"/>
      <c r="L33" s="143"/>
      <c r="M33" s="143"/>
      <c r="N33" s="143"/>
    </row>
    <row r="34" spans="1:14" ht="16.5">
      <c r="A34" s="72"/>
      <c r="B34" s="69" t="s">
        <v>82</v>
      </c>
      <c r="C34" s="69"/>
      <c r="D34" s="70">
        <v>-1426</v>
      </c>
      <c r="E34" s="70"/>
      <c r="F34" s="140">
        <v>-1891</v>
      </c>
      <c r="G34" s="72"/>
      <c r="H34" s="141"/>
      <c r="I34" s="141"/>
      <c r="J34" s="141"/>
      <c r="K34" s="141"/>
      <c r="L34" s="141"/>
      <c r="M34" s="141"/>
      <c r="N34" s="141"/>
    </row>
    <row r="35" spans="1:14" ht="16.5">
      <c r="A35" s="72"/>
      <c r="B35" s="69" t="s">
        <v>83</v>
      </c>
      <c r="C35" s="144"/>
      <c r="D35" s="70">
        <v>735</v>
      </c>
      <c r="E35" s="70"/>
      <c r="F35" s="140">
        <v>655</v>
      </c>
      <c r="G35" s="72"/>
      <c r="H35" s="141"/>
      <c r="I35" s="141"/>
      <c r="J35" s="141"/>
      <c r="K35" s="141"/>
      <c r="L35" s="141"/>
      <c r="M35" s="141"/>
      <c r="N35" s="141"/>
    </row>
    <row r="36" spans="1:14" ht="16.5">
      <c r="A36" s="72"/>
      <c r="B36" s="69"/>
      <c r="C36" s="72"/>
      <c r="D36" s="137"/>
      <c r="E36" s="70"/>
      <c r="F36" s="145"/>
      <c r="G36" s="72"/>
      <c r="H36" s="141"/>
      <c r="I36" s="141"/>
      <c r="J36" s="141"/>
      <c r="K36" s="141"/>
      <c r="L36" s="141"/>
      <c r="M36" s="141"/>
      <c r="N36" s="141"/>
    </row>
    <row r="37" spans="1:14" ht="16.5" customHeight="1">
      <c r="A37" s="72"/>
      <c r="B37" s="146" t="s">
        <v>84</v>
      </c>
      <c r="C37" s="146"/>
      <c r="D37" s="97"/>
      <c r="E37" s="97"/>
      <c r="F37" s="75"/>
      <c r="G37" s="72"/>
      <c r="H37" s="75"/>
      <c r="I37" s="75"/>
      <c r="J37" s="75"/>
      <c r="K37" s="75"/>
      <c r="L37" s="75"/>
      <c r="M37" s="75"/>
      <c r="N37" s="75"/>
    </row>
    <row r="38" spans="1:14" ht="17.25" thickBot="1">
      <c r="A38" s="72"/>
      <c r="B38" s="146" t="s">
        <v>85</v>
      </c>
      <c r="D38" s="147">
        <f>SUM(D32:D37)</f>
        <v>11126</v>
      </c>
      <c r="E38" s="97"/>
      <c r="F38" s="148">
        <f>SUM(F32:F37)</f>
        <v>9717</v>
      </c>
      <c r="G38" s="72"/>
      <c r="H38" s="141"/>
      <c r="I38" s="141"/>
      <c r="J38" s="141"/>
      <c r="K38" s="141"/>
      <c r="L38" s="141"/>
      <c r="M38" s="141"/>
      <c r="N38" s="141"/>
    </row>
    <row r="39" spans="1:14" ht="16.5">
      <c r="A39" s="72"/>
      <c r="C39" s="69"/>
      <c r="D39" s="97"/>
      <c r="E39" s="97"/>
      <c r="F39" s="141"/>
      <c r="G39" s="72"/>
      <c r="H39" s="141"/>
      <c r="I39" s="141"/>
      <c r="J39" s="141"/>
      <c r="K39" s="141"/>
      <c r="L39" s="141"/>
      <c r="M39" s="141"/>
      <c r="N39" s="141"/>
    </row>
    <row r="40" spans="1:14" ht="16.5">
      <c r="A40" s="72"/>
      <c r="B40" s="146"/>
      <c r="C40" s="69"/>
      <c r="D40" s="97"/>
      <c r="E40" s="97"/>
      <c r="F40" s="141"/>
      <c r="G40" s="72"/>
      <c r="H40" s="141"/>
      <c r="I40" s="141"/>
      <c r="J40" s="141"/>
      <c r="K40" s="141"/>
      <c r="L40" s="141"/>
      <c r="M40" s="141"/>
      <c r="N40" s="141"/>
    </row>
    <row r="41" spans="1:14" ht="16.5">
      <c r="A41" s="72"/>
      <c r="B41" s="146"/>
      <c r="C41" s="69"/>
      <c r="D41" s="97"/>
      <c r="E41" s="97"/>
      <c r="F41" s="141"/>
      <c r="G41" s="72"/>
      <c r="H41" s="141"/>
      <c r="I41" s="141"/>
      <c r="J41" s="141"/>
      <c r="K41" s="141"/>
      <c r="L41" s="141"/>
      <c r="M41" s="141"/>
      <c r="N41" s="141"/>
    </row>
    <row r="42" spans="1:14" ht="16.5">
      <c r="A42" s="72"/>
      <c r="B42" s="146"/>
      <c r="C42" s="69"/>
      <c r="D42" s="97"/>
      <c r="E42" s="97"/>
      <c r="F42" s="141"/>
      <c r="G42" s="72"/>
      <c r="H42" s="141"/>
      <c r="I42" s="141"/>
      <c r="J42" s="141"/>
      <c r="K42" s="141"/>
      <c r="L42" s="141"/>
      <c r="M42" s="141"/>
      <c r="N42" s="141"/>
    </row>
    <row r="43" spans="1:14" ht="16.5">
      <c r="A43" s="72"/>
      <c r="B43" s="146"/>
      <c r="C43" s="69"/>
      <c r="D43" s="97"/>
      <c r="E43" s="97"/>
      <c r="F43" s="141"/>
      <c r="G43" s="72"/>
      <c r="H43" s="141"/>
      <c r="I43" s="141"/>
      <c r="J43" s="141"/>
      <c r="K43" s="141"/>
      <c r="L43" s="141"/>
      <c r="M43" s="141"/>
      <c r="N43" s="141"/>
    </row>
    <row r="44" spans="1:14" ht="16.5">
      <c r="A44" s="72"/>
      <c r="B44" s="146"/>
      <c r="C44" s="69"/>
      <c r="D44" s="97"/>
      <c r="E44" s="97"/>
      <c r="F44" s="141"/>
      <c r="G44" s="72"/>
      <c r="H44" s="141"/>
      <c r="I44" s="141"/>
      <c r="J44" s="141"/>
      <c r="K44" s="141"/>
      <c r="L44" s="141"/>
      <c r="M44" s="141"/>
      <c r="N44" s="141"/>
    </row>
    <row r="45" spans="1:14" ht="16.5">
      <c r="A45" s="72"/>
      <c r="B45" s="146"/>
      <c r="C45" s="69"/>
      <c r="D45" s="97"/>
      <c r="E45" s="97"/>
      <c r="F45" s="141"/>
      <c r="G45" s="72"/>
      <c r="H45" s="141"/>
      <c r="I45" s="141"/>
      <c r="J45" s="141"/>
      <c r="K45" s="141"/>
      <c r="L45" s="141"/>
      <c r="M45" s="141"/>
      <c r="N45" s="141"/>
    </row>
    <row r="46" spans="1:14" ht="16.5">
      <c r="A46" s="72"/>
      <c r="B46" s="146"/>
      <c r="C46" s="69"/>
      <c r="D46" s="97"/>
      <c r="E46" s="97"/>
      <c r="F46" s="141"/>
      <c r="G46" s="72"/>
      <c r="H46" s="141"/>
      <c r="I46" s="141"/>
      <c r="J46" s="141"/>
      <c r="K46" s="141"/>
      <c r="L46" s="141"/>
      <c r="M46" s="141"/>
      <c r="N46" s="141"/>
    </row>
    <row r="47" spans="1:14" ht="16.5">
      <c r="A47" s="72" t="s">
        <v>86</v>
      </c>
      <c r="B47" s="146"/>
      <c r="C47" s="69"/>
      <c r="D47" s="97"/>
      <c r="E47" s="97"/>
      <c r="F47" s="141"/>
      <c r="G47" s="72"/>
      <c r="H47" s="141"/>
      <c r="I47" s="141"/>
      <c r="J47" s="141"/>
      <c r="K47" s="141"/>
      <c r="L47" s="141"/>
      <c r="M47" s="141"/>
      <c r="N47" s="141"/>
    </row>
    <row r="48" spans="1:14" ht="16.5">
      <c r="A48" s="72" t="s">
        <v>87</v>
      </c>
      <c r="B48" s="146"/>
      <c r="C48" s="69"/>
      <c r="D48" s="97"/>
      <c r="E48" s="97"/>
      <c r="F48" s="141"/>
      <c r="G48" s="72"/>
      <c r="H48" s="141"/>
      <c r="I48" s="141"/>
      <c r="J48" s="141"/>
      <c r="K48" s="141"/>
      <c r="L48" s="141"/>
      <c r="M48" s="141"/>
      <c r="N48" s="141"/>
    </row>
    <row r="49" spans="1:14" ht="16.5">
      <c r="A49" s="72" t="s">
        <v>88</v>
      </c>
      <c r="B49" s="69"/>
      <c r="C49" s="69"/>
      <c r="D49" s="70"/>
      <c r="E49" s="70"/>
      <c r="F49" s="71"/>
      <c r="G49" s="72"/>
      <c r="H49" s="75"/>
      <c r="I49" s="75"/>
      <c r="J49" s="75"/>
      <c r="K49" s="75"/>
      <c r="L49" s="75"/>
      <c r="M49" s="75"/>
      <c r="N49" s="75"/>
    </row>
    <row r="50" spans="1:14" ht="16.5">
      <c r="A50" s="1" t="s">
        <v>89</v>
      </c>
      <c r="B50" s="69"/>
      <c r="C50" s="69"/>
      <c r="D50" s="70"/>
      <c r="E50" s="70"/>
      <c r="F50" s="71"/>
      <c r="G50" s="72"/>
      <c r="H50" s="75"/>
      <c r="I50" s="75"/>
      <c r="J50" s="75"/>
      <c r="K50" s="75"/>
      <c r="L50" s="75"/>
      <c r="M50" s="75"/>
      <c r="N50" s="75"/>
    </row>
    <row r="51" spans="1:14" ht="16.5">
      <c r="A51" s="72"/>
      <c r="B51" s="69"/>
      <c r="C51" s="149"/>
      <c r="D51" s="70"/>
      <c r="E51" s="70"/>
      <c r="F51" s="71"/>
      <c r="G51" s="72"/>
      <c r="H51" s="75"/>
      <c r="I51" s="75"/>
      <c r="J51" s="75"/>
      <c r="K51" s="75"/>
      <c r="L51" s="75"/>
      <c r="M51" s="75"/>
      <c r="N51" s="75"/>
    </row>
    <row r="52" spans="1:14" ht="16.5" customHeight="1">
      <c r="A52" s="72"/>
      <c r="B52" s="72"/>
      <c r="C52" s="72"/>
      <c r="D52" s="70"/>
      <c r="E52" s="70"/>
      <c r="F52" s="71"/>
      <c r="G52" s="72"/>
      <c r="H52" s="75"/>
      <c r="I52" s="75"/>
      <c r="J52" s="75"/>
      <c r="K52" s="75"/>
      <c r="L52" s="75"/>
      <c r="M52" s="75"/>
      <c r="N52" s="75"/>
    </row>
    <row r="53" spans="1:14" ht="16.5">
      <c r="A53" s="72"/>
      <c r="B53" s="127" t="s">
        <v>90</v>
      </c>
      <c r="C53" s="150"/>
      <c r="D53" s="70">
        <v>-658</v>
      </c>
      <c r="E53" s="70"/>
      <c r="F53" s="140">
        <v>-973</v>
      </c>
      <c r="G53" s="72"/>
      <c r="H53" s="141"/>
      <c r="I53" s="141"/>
      <c r="J53" s="141"/>
      <c r="K53" s="141"/>
      <c r="L53" s="141"/>
      <c r="M53" s="141"/>
      <c r="N53" s="141"/>
    </row>
    <row r="54" spans="1:14" ht="18" customHeight="1">
      <c r="A54" s="72"/>
      <c r="B54" s="190" t="s">
        <v>91</v>
      </c>
      <c r="C54" s="190"/>
      <c r="D54" s="69">
        <v>32</v>
      </c>
      <c r="E54" s="72"/>
      <c r="F54" s="151">
        <v>0</v>
      </c>
      <c r="G54" s="72"/>
      <c r="H54" s="141"/>
      <c r="I54" s="141"/>
      <c r="J54" s="141"/>
      <c r="K54" s="141"/>
      <c r="L54" s="141"/>
      <c r="M54" s="141"/>
      <c r="N54" s="141"/>
    </row>
    <row r="55" spans="1:14" ht="18" customHeight="1">
      <c r="A55" s="72"/>
      <c r="B55" s="126" t="s">
        <v>92</v>
      </c>
      <c r="C55" s="126"/>
      <c r="D55" s="152"/>
      <c r="E55" s="70"/>
      <c r="F55" s="128"/>
      <c r="G55" s="72"/>
      <c r="H55" s="141"/>
      <c r="I55" s="141"/>
      <c r="J55" s="141"/>
      <c r="K55" s="141"/>
      <c r="L55" s="141"/>
      <c r="M55" s="141"/>
      <c r="N55" s="141"/>
    </row>
    <row r="56" spans="1:14" ht="18" customHeight="1">
      <c r="A56" s="72"/>
      <c r="B56" s="126" t="s">
        <v>93</v>
      </c>
      <c r="C56" s="126"/>
      <c r="D56" s="153">
        <v>-4124</v>
      </c>
      <c r="E56" s="70"/>
      <c r="F56" s="151">
        <v>0</v>
      </c>
      <c r="G56" s="72"/>
      <c r="H56" s="141"/>
      <c r="I56" s="141"/>
      <c r="J56" s="141"/>
      <c r="K56" s="141"/>
      <c r="L56" s="141"/>
      <c r="M56" s="141"/>
      <c r="N56" s="141"/>
    </row>
    <row r="57" spans="1:14" ht="18" customHeight="1">
      <c r="A57" s="72"/>
      <c r="B57" s="126" t="s">
        <v>94</v>
      </c>
      <c r="C57" s="126"/>
      <c r="D57" s="153">
        <v>753</v>
      </c>
      <c r="E57" s="70"/>
      <c r="F57" s="151">
        <v>0</v>
      </c>
      <c r="G57" s="72"/>
      <c r="H57" s="141"/>
      <c r="I57" s="141"/>
      <c r="J57" s="141"/>
      <c r="K57" s="141"/>
      <c r="L57" s="141"/>
      <c r="M57" s="141"/>
      <c r="N57" s="141"/>
    </row>
    <row r="58" spans="1:14" ht="21.75" customHeight="1">
      <c r="A58" s="72"/>
      <c r="B58" s="190" t="s">
        <v>95</v>
      </c>
      <c r="C58" s="190"/>
      <c r="D58" s="152">
        <v>0</v>
      </c>
      <c r="E58" s="70"/>
      <c r="F58" s="151">
        <v>0</v>
      </c>
      <c r="G58" s="72"/>
      <c r="H58" s="97"/>
      <c r="I58" s="97"/>
      <c r="J58" s="97"/>
      <c r="K58" s="97"/>
      <c r="L58" s="97"/>
      <c r="M58" s="97"/>
      <c r="N58" s="97"/>
    </row>
    <row r="59" spans="1:14" ht="16.5">
      <c r="A59" s="72"/>
      <c r="B59" s="126"/>
      <c r="C59" s="69"/>
      <c r="D59" s="137"/>
      <c r="E59" s="135"/>
      <c r="F59" s="142"/>
      <c r="G59" s="72"/>
      <c r="H59" s="75"/>
      <c r="I59" s="75"/>
      <c r="J59" s="75"/>
      <c r="K59" s="75"/>
      <c r="L59" s="75"/>
      <c r="M59" s="75"/>
      <c r="N59" s="75"/>
    </row>
    <row r="60" spans="1:14" ht="16.5" customHeight="1">
      <c r="A60" s="72"/>
      <c r="C60" s="146"/>
      <c r="D60" s="70"/>
      <c r="E60" s="135"/>
      <c r="F60" s="71"/>
      <c r="G60" s="72"/>
      <c r="H60" s="75"/>
      <c r="I60" s="75"/>
      <c r="J60" s="75"/>
      <c r="K60" s="75"/>
      <c r="L60" s="75"/>
      <c r="M60" s="75"/>
      <c r="N60" s="75"/>
    </row>
    <row r="61" spans="1:14" ht="17.25" thickBot="1">
      <c r="A61" s="72"/>
      <c r="B61" s="154" t="s">
        <v>96</v>
      </c>
      <c r="C61" s="146"/>
      <c r="D61" s="147">
        <f>SUM(D53:D58)</f>
        <v>-3997</v>
      </c>
      <c r="E61" s="97"/>
      <c r="F61" s="148">
        <f>SUM(F53:F58)</f>
        <v>-973</v>
      </c>
      <c r="G61" s="72"/>
      <c r="H61" s="141"/>
      <c r="I61" s="141"/>
      <c r="J61" s="141"/>
      <c r="K61" s="141"/>
      <c r="L61" s="141"/>
      <c r="M61" s="141"/>
      <c r="N61" s="141"/>
    </row>
    <row r="62" spans="1:14" ht="16.5">
      <c r="A62" s="72"/>
      <c r="B62" s="146"/>
      <c r="C62" s="146"/>
      <c r="D62" s="97"/>
      <c r="E62" s="97"/>
      <c r="F62" s="141"/>
      <c r="G62" s="72"/>
      <c r="H62" s="141"/>
      <c r="I62" s="141"/>
      <c r="J62" s="141"/>
      <c r="K62" s="141"/>
      <c r="L62" s="141"/>
      <c r="M62" s="141"/>
      <c r="N62" s="141"/>
    </row>
    <row r="63" spans="1:14" ht="16.5">
      <c r="A63" s="72"/>
      <c r="B63" s="69"/>
      <c r="C63" s="69"/>
      <c r="D63" s="70"/>
      <c r="E63" s="70"/>
      <c r="F63" s="71"/>
      <c r="G63" s="72"/>
      <c r="H63" s="75"/>
      <c r="I63" s="75"/>
      <c r="J63" s="75"/>
      <c r="K63" s="75"/>
      <c r="L63" s="75"/>
      <c r="M63" s="75"/>
      <c r="N63" s="75"/>
    </row>
    <row r="64" spans="1:14" ht="16.5">
      <c r="A64" s="1" t="s">
        <v>97</v>
      </c>
      <c r="B64" s="69"/>
      <c r="C64" s="69"/>
      <c r="D64" s="70"/>
      <c r="E64" s="70"/>
      <c r="F64" s="71"/>
      <c r="G64" s="72"/>
      <c r="H64" s="75"/>
      <c r="I64" s="75"/>
      <c r="J64" s="75"/>
      <c r="K64" s="75"/>
      <c r="L64" s="75"/>
      <c r="M64" s="75"/>
      <c r="N64" s="75"/>
    </row>
    <row r="65" spans="1:14" ht="16.5">
      <c r="A65" s="72"/>
      <c r="B65" s="69"/>
      <c r="C65" s="69"/>
      <c r="D65" s="70"/>
      <c r="E65" s="70"/>
      <c r="F65" s="71"/>
      <c r="G65" s="72"/>
      <c r="H65" s="75"/>
      <c r="I65" s="75"/>
      <c r="J65" s="75"/>
      <c r="K65" s="75"/>
      <c r="L65" s="75"/>
      <c r="M65" s="75"/>
      <c r="N65" s="75"/>
    </row>
    <row r="66" spans="1:14" ht="16.5">
      <c r="A66" s="72"/>
      <c r="B66" s="69" t="s">
        <v>45</v>
      </c>
      <c r="C66" s="69"/>
      <c r="D66" s="70"/>
      <c r="E66" s="70"/>
      <c r="F66" s="71"/>
      <c r="G66" s="72"/>
      <c r="H66" s="75"/>
      <c r="I66" s="75"/>
      <c r="J66" s="75"/>
      <c r="K66" s="75"/>
      <c r="L66" s="75"/>
      <c r="M66" s="75"/>
      <c r="N66" s="75"/>
    </row>
    <row r="67" spans="1:14" ht="16.5">
      <c r="A67" s="72"/>
      <c r="B67" s="155" t="s">
        <v>98</v>
      </c>
      <c r="C67" s="69"/>
      <c r="D67" s="156">
        <v>65</v>
      </c>
      <c r="E67" s="70"/>
      <c r="F67" s="152">
        <v>0</v>
      </c>
      <c r="G67" s="72"/>
      <c r="H67" s="75"/>
      <c r="I67" s="75"/>
      <c r="J67" s="75"/>
      <c r="K67" s="75"/>
      <c r="L67" s="75"/>
      <c r="M67" s="75"/>
      <c r="N67" s="75"/>
    </row>
    <row r="68" spans="1:14" ht="16.5">
      <c r="A68" s="72"/>
      <c r="B68" s="69" t="s">
        <v>99</v>
      </c>
      <c r="C68" s="69"/>
      <c r="D68" s="156">
        <v>0</v>
      </c>
      <c r="E68" s="70"/>
      <c r="F68" s="152">
        <v>0</v>
      </c>
      <c r="G68" s="72"/>
      <c r="H68" s="75"/>
      <c r="I68" s="75"/>
      <c r="J68" s="75"/>
      <c r="K68" s="75"/>
      <c r="L68" s="75"/>
      <c r="M68" s="75"/>
      <c r="N68" s="75"/>
    </row>
    <row r="69" spans="1:14" ht="16.5">
      <c r="A69" s="72"/>
      <c r="B69" s="69" t="s">
        <v>100</v>
      </c>
      <c r="C69" s="69"/>
      <c r="D69" s="141">
        <v>-26741</v>
      </c>
      <c r="E69" s="70"/>
      <c r="F69" s="141">
        <v>-12945</v>
      </c>
      <c r="G69" s="122"/>
      <c r="H69" s="141"/>
      <c r="I69" s="141"/>
      <c r="J69" s="141"/>
      <c r="K69" s="141"/>
      <c r="L69" s="141"/>
      <c r="M69" s="141"/>
      <c r="N69" s="141"/>
    </row>
    <row r="70" spans="1:14" ht="16.5">
      <c r="A70" s="72"/>
      <c r="B70" s="69" t="s">
        <v>101</v>
      </c>
      <c r="C70" s="69"/>
      <c r="D70" s="70">
        <v>20904</v>
      </c>
      <c r="E70" s="70"/>
      <c r="F70" s="141">
        <v>5500</v>
      </c>
      <c r="G70" s="122"/>
      <c r="H70" s="141"/>
      <c r="I70" s="141"/>
      <c r="J70" s="141"/>
      <c r="K70" s="141"/>
      <c r="L70" s="141"/>
      <c r="M70" s="141"/>
      <c r="N70" s="141"/>
    </row>
    <row r="71" spans="1:14" ht="16.5">
      <c r="A71" s="72"/>
      <c r="B71" s="69" t="s">
        <v>102</v>
      </c>
      <c r="C71" s="69"/>
      <c r="D71" s="70">
        <v>-25</v>
      </c>
      <c r="E71" s="70"/>
      <c r="F71" s="141">
        <v>-43</v>
      </c>
      <c r="G71" s="122"/>
      <c r="H71" s="141"/>
      <c r="I71" s="141"/>
      <c r="J71" s="141"/>
      <c r="K71" s="141"/>
      <c r="L71" s="141"/>
      <c r="M71" s="141"/>
      <c r="N71" s="141"/>
    </row>
    <row r="72" spans="1:14" ht="16.5">
      <c r="A72" s="72"/>
      <c r="B72" s="69" t="s">
        <v>103</v>
      </c>
      <c r="C72" s="69"/>
      <c r="D72" s="70">
        <f>-D22+650</f>
        <v>-310</v>
      </c>
      <c r="E72" s="70"/>
      <c r="F72" s="141">
        <v>-376</v>
      </c>
      <c r="G72" s="122"/>
      <c r="H72" s="141"/>
      <c r="I72" s="141"/>
      <c r="J72" s="141"/>
      <c r="K72" s="141"/>
      <c r="L72" s="141"/>
      <c r="M72" s="141"/>
      <c r="N72" s="141"/>
    </row>
    <row r="73" spans="1:14" ht="16.5">
      <c r="A73" s="72"/>
      <c r="B73" s="69"/>
      <c r="C73" s="69"/>
      <c r="D73" s="137"/>
      <c r="E73" s="135"/>
      <c r="F73" s="142"/>
      <c r="G73" s="122"/>
      <c r="H73" s="75"/>
      <c r="I73" s="75"/>
      <c r="J73" s="75"/>
      <c r="K73" s="75"/>
      <c r="L73" s="75"/>
      <c r="M73" s="75"/>
      <c r="N73" s="75"/>
    </row>
    <row r="74" spans="1:14" ht="16.5" customHeight="1">
      <c r="A74" s="72"/>
      <c r="D74" s="70"/>
      <c r="E74" s="135"/>
      <c r="F74" s="71"/>
      <c r="G74" s="72"/>
      <c r="H74" s="75"/>
      <c r="I74" s="75"/>
      <c r="J74" s="75"/>
      <c r="K74" s="75"/>
      <c r="L74" s="75"/>
      <c r="M74" s="75"/>
      <c r="N74" s="75"/>
    </row>
    <row r="75" spans="1:14" ht="17.25" thickBot="1">
      <c r="A75" s="72"/>
      <c r="B75" s="191" t="s">
        <v>104</v>
      </c>
      <c r="C75" s="191"/>
      <c r="D75" s="147">
        <f>SUM(D67:D73)</f>
        <v>-6107</v>
      </c>
      <c r="E75" s="97"/>
      <c r="F75" s="147">
        <f>SUM(F67:F73)</f>
        <v>-7864</v>
      </c>
      <c r="G75" s="72"/>
      <c r="H75" s="141"/>
      <c r="I75" s="141"/>
      <c r="J75" s="141"/>
      <c r="K75" s="141"/>
      <c r="L75" s="141"/>
      <c r="M75" s="141"/>
      <c r="N75" s="141"/>
    </row>
    <row r="76" spans="1:14" ht="16.5">
      <c r="A76" s="72"/>
      <c r="B76" s="69"/>
      <c r="C76" s="69"/>
      <c r="D76" s="70"/>
      <c r="E76" s="70"/>
      <c r="F76" s="71"/>
      <c r="G76" s="72"/>
      <c r="H76" s="75"/>
      <c r="I76" s="75"/>
      <c r="J76" s="75"/>
      <c r="K76" s="75"/>
      <c r="L76" s="75"/>
      <c r="M76" s="75"/>
      <c r="N76" s="75"/>
    </row>
    <row r="77" spans="1:14" ht="16.5">
      <c r="A77" s="1" t="s">
        <v>105</v>
      </c>
      <c r="B77" s="69"/>
      <c r="C77" s="69"/>
      <c r="D77" s="70"/>
      <c r="E77" s="70"/>
      <c r="F77" s="71"/>
      <c r="G77" s="72"/>
      <c r="H77" s="75"/>
      <c r="I77" s="75"/>
      <c r="J77" s="75"/>
      <c r="K77" s="75"/>
      <c r="L77" s="75"/>
      <c r="M77" s="75"/>
      <c r="N77" s="75"/>
    </row>
    <row r="78" spans="1:14" ht="16.5">
      <c r="A78" s="1" t="s">
        <v>106</v>
      </c>
      <c r="B78" s="69"/>
      <c r="C78" s="69"/>
      <c r="D78" s="132">
        <f>+D75+D61+D38</f>
        <v>1022</v>
      </c>
      <c r="E78" s="132"/>
      <c r="F78" s="132">
        <f>+F75+F61+F38</f>
        <v>880</v>
      </c>
      <c r="G78" s="72"/>
      <c r="H78" s="82"/>
      <c r="I78" s="82"/>
      <c r="J78" s="82"/>
      <c r="K78" s="82"/>
      <c r="L78" s="82"/>
      <c r="M78" s="82"/>
      <c r="N78" s="82"/>
    </row>
    <row r="79" spans="1:14" ht="16.5">
      <c r="A79" s="72"/>
      <c r="B79" s="69"/>
      <c r="C79" s="69"/>
      <c r="D79" s="70"/>
      <c r="E79" s="70"/>
      <c r="F79" s="71"/>
      <c r="G79" s="72"/>
      <c r="H79" s="75"/>
      <c r="I79" s="75"/>
      <c r="J79" s="75"/>
      <c r="K79" s="75"/>
      <c r="L79" s="75"/>
      <c r="M79" s="75"/>
      <c r="N79" s="75"/>
    </row>
    <row r="80" spans="1:14" ht="16.5">
      <c r="A80" s="1" t="s">
        <v>107</v>
      </c>
      <c r="B80" s="69"/>
      <c r="C80" s="69"/>
      <c r="D80" s="70"/>
      <c r="E80" s="70"/>
      <c r="F80" s="71"/>
      <c r="G80" s="72"/>
      <c r="H80" s="75"/>
      <c r="I80" s="75"/>
      <c r="J80" s="75"/>
      <c r="K80" s="75"/>
      <c r="L80" s="75"/>
      <c r="M80" s="75"/>
      <c r="N80" s="75"/>
    </row>
    <row r="81" spans="1:14" ht="16.5">
      <c r="A81" s="1" t="s">
        <v>108</v>
      </c>
      <c r="B81" s="69"/>
      <c r="C81" s="157">
        <v>1</v>
      </c>
      <c r="D81" s="70">
        <f>+'[4]Note CFS-mar07'!D16</f>
        <v>77833</v>
      </c>
      <c r="E81" s="70"/>
      <c r="F81" s="140">
        <f>+'[4]Note CFS-mar07'!F16</f>
        <v>70393</v>
      </c>
      <c r="G81" s="72"/>
      <c r="H81" s="141"/>
      <c r="I81" s="141"/>
      <c r="J81" s="141"/>
      <c r="K81" s="141"/>
      <c r="L81" s="141"/>
      <c r="M81" s="141"/>
      <c r="N81" s="141"/>
    </row>
    <row r="82" spans="1:14" ht="16.5">
      <c r="A82" s="72"/>
      <c r="B82" s="69"/>
      <c r="C82" s="159"/>
      <c r="D82" s="137"/>
      <c r="E82" s="135"/>
      <c r="F82" s="142"/>
      <c r="G82" s="72"/>
      <c r="H82" s="75"/>
      <c r="I82" s="75"/>
      <c r="J82" s="75"/>
      <c r="K82" s="75"/>
      <c r="L82" s="75"/>
      <c r="M82" s="75"/>
      <c r="N82" s="75"/>
    </row>
    <row r="83" spans="1:14" ht="16.5">
      <c r="A83" s="1" t="s">
        <v>109</v>
      </c>
      <c r="B83" s="69"/>
      <c r="C83" s="159"/>
      <c r="D83" s="70"/>
      <c r="E83" s="135"/>
      <c r="F83" s="71"/>
      <c r="G83" s="72"/>
      <c r="H83" s="75"/>
      <c r="I83" s="75"/>
      <c r="J83" s="75"/>
      <c r="K83" s="75"/>
      <c r="L83" s="75"/>
      <c r="M83" s="75"/>
      <c r="N83" s="75"/>
    </row>
    <row r="84" spans="1:14" ht="17.25" thickBot="1">
      <c r="A84" s="1" t="s">
        <v>110</v>
      </c>
      <c r="B84" s="69"/>
      <c r="C84" s="157">
        <v>2</v>
      </c>
      <c r="D84" s="147">
        <f>SUM(D77:D82)</f>
        <v>78855</v>
      </c>
      <c r="E84" s="97"/>
      <c r="F84" s="160">
        <f>SUM(F77:F82)</f>
        <v>71273</v>
      </c>
      <c r="G84" s="72"/>
      <c r="H84" s="82"/>
      <c r="I84" s="82"/>
      <c r="J84" s="82"/>
      <c r="K84" s="82"/>
      <c r="L84" s="82"/>
      <c r="M84" s="82"/>
      <c r="N84" s="82"/>
    </row>
    <row r="85" spans="1:14" ht="16.5">
      <c r="A85" s="72"/>
      <c r="B85" s="69"/>
      <c r="C85" s="69"/>
      <c r="D85" s="70"/>
      <c r="E85" s="135"/>
      <c r="F85" s="71"/>
      <c r="G85" s="72"/>
      <c r="H85" s="75"/>
      <c r="I85" s="75"/>
      <c r="J85" s="143"/>
      <c r="K85" s="143"/>
      <c r="L85" s="143"/>
      <c r="M85" s="143"/>
      <c r="N85" s="143"/>
    </row>
    <row r="86" spans="1:14" ht="16.5">
      <c r="A86" s="72"/>
      <c r="B86" s="69"/>
      <c r="C86" s="69"/>
      <c r="D86" s="70"/>
      <c r="E86" s="70"/>
      <c r="F86" s="89"/>
      <c r="G86" s="72"/>
      <c r="H86" s="75"/>
      <c r="I86" s="75"/>
      <c r="J86" s="143"/>
      <c r="K86" s="143"/>
      <c r="L86" s="143"/>
      <c r="M86" s="143"/>
      <c r="N86" s="143"/>
    </row>
    <row r="87" spans="1:14" ht="16.5">
      <c r="A87" s="72"/>
      <c r="B87" s="69"/>
      <c r="C87" s="69"/>
      <c r="D87" s="70"/>
      <c r="E87" s="70"/>
      <c r="F87" s="71"/>
      <c r="G87" s="72"/>
      <c r="H87" s="75"/>
      <c r="I87" s="75"/>
      <c r="J87" s="143"/>
      <c r="K87" s="143"/>
      <c r="L87" s="143"/>
      <c r="M87" s="143"/>
      <c r="N87" s="143"/>
    </row>
    <row r="88" spans="1:14" ht="16.5">
      <c r="A88" s="72"/>
      <c r="B88" s="69"/>
      <c r="C88" s="69"/>
      <c r="D88" s="70"/>
      <c r="E88" s="70"/>
      <c r="F88" s="71"/>
      <c r="G88" s="72"/>
      <c r="H88" s="75"/>
      <c r="I88" s="75"/>
      <c r="J88" s="143"/>
      <c r="K88" s="143"/>
      <c r="L88" s="143"/>
      <c r="M88" s="143"/>
      <c r="N88" s="143"/>
    </row>
    <row r="89" spans="1:14" ht="16.5">
      <c r="A89" s="72"/>
      <c r="B89" s="69"/>
      <c r="C89" s="69"/>
      <c r="D89" s="70"/>
      <c r="E89" s="70"/>
      <c r="F89" s="71"/>
      <c r="G89" s="72"/>
      <c r="H89" s="75"/>
      <c r="I89" s="75"/>
      <c r="J89" s="143"/>
      <c r="K89" s="143"/>
      <c r="L89" s="143"/>
      <c r="M89" s="143"/>
      <c r="N89" s="143"/>
    </row>
    <row r="90" spans="1:14" ht="16.5">
      <c r="A90" s="72"/>
      <c r="B90" s="69"/>
      <c r="C90" s="69"/>
      <c r="D90" s="70"/>
      <c r="E90" s="70"/>
      <c r="F90" s="71"/>
      <c r="G90" s="72"/>
      <c r="H90" s="75"/>
      <c r="I90" s="75"/>
      <c r="J90" s="143"/>
      <c r="K90" s="143"/>
      <c r="L90" s="143"/>
      <c r="M90" s="143"/>
      <c r="N90" s="143"/>
    </row>
    <row r="91" spans="1:14" ht="16.5">
      <c r="A91" s="72"/>
      <c r="B91" s="69"/>
      <c r="C91" s="69"/>
      <c r="D91" s="70"/>
      <c r="E91" s="70"/>
      <c r="F91" s="71"/>
      <c r="G91" s="72"/>
      <c r="H91" s="75"/>
      <c r="I91" s="75"/>
      <c r="J91" s="143"/>
      <c r="K91" s="143"/>
      <c r="L91" s="143"/>
      <c r="M91" s="143"/>
      <c r="N91" s="143"/>
    </row>
    <row r="92" spans="1:14" ht="16.5">
      <c r="A92" s="72" t="s">
        <v>86</v>
      </c>
      <c r="B92" s="69"/>
      <c r="C92" s="69"/>
      <c r="D92" s="70"/>
      <c r="E92" s="70"/>
      <c r="F92" s="71"/>
      <c r="G92" s="72"/>
      <c r="H92" s="75"/>
      <c r="I92" s="75"/>
      <c r="J92" s="143"/>
      <c r="K92" s="143"/>
      <c r="L92" s="143"/>
      <c r="M92" s="143"/>
      <c r="N92" s="143"/>
    </row>
    <row r="93" spans="1:14" ht="16.5">
      <c r="A93" s="72" t="s">
        <v>87</v>
      </c>
      <c r="B93" s="69"/>
      <c r="C93" s="69"/>
      <c r="D93" s="70"/>
      <c r="E93" s="70"/>
      <c r="F93" s="71"/>
      <c r="G93" s="72"/>
      <c r="H93" s="75"/>
      <c r="I93" s="75"/>
      <c r="J93" s="143"/>
      <c r="K93" s="143"/>
      <c r="L93" s="143"/>
      <c r="M93" s="143"/>
      <c r="N93" s="143"/>
    </row>
    <row r="94" spans="1:14" ht="16.5">
      <c r="A94" s="72" t="s">
        <v>88</v>
      </c>
      <c r="B94" s="69"/>
      <c r="C94" s="69"/>
      <c r="D94" s="70"/>
      <c r="E94" s="70"/>
      <c r="F94" s="71"/>
      <c r="G94" s="72"/>
      <c r="H94" s="75"/>
      <c r="I94" s="75"/>
      <c r="J94" s="143"/>
      <c r="K94" s="143"/>
      <c r="L94" s="143"/>
      <c r="M94" s="143"/>
      <c r="N94" s="143"/>
    </row>
    <row r="95" spans="2:14" ht="16.5">
      <c r="B95" s="72"/>
      <c r="C95" s="72"/>
      <c r="D95" s="72"/>
      <c r="E95" s="72"/>
      <c r="F95" s="72"/>
      <c r="G95" s="72"/>
      <c r="H95" s="82"/>
      <c r="I95" s="82"/>
      <c r="J95" s="82"/>
      <c r="K95" s="82"/>
      <c r="L95" s="82"/>
      <c r="M95" s="82"/>
      <c r="N95" s="82"/>
    </row>
    <row r="96" spans="1:14" ht="16.5">
      <c r="A96" s="72"/>
      <c r="B96" s="72"/>
      <c r="C96" s="72"/>
      <c r="D96" s="72"/>
      <c r="E96" s="72"/>
      <c r="F96" s="72"/>
      <c r="G96" s="72"/>
      <c r="H96" s="82"/>
      <c r="I96" s="82"/>
      <c r="J96" s="82"/>
      <c r="K96" s="82"/>
      <c r="L96" s="82"/>
      <c r="M96" s="82"/>
      <c r="N96" s="82"/>
    </row>
    <row r="97" spans="1:14" ht="16.5">
      <c r="A97" s="72"/>
      <c r="B97" s="72"/>
      <c r="C97" s="72"/>
      <c r="D97" s="72"/>
      <c r="E97" s="72"/>
      <c r="F97" s="72"/>
      <c r="G97" s="72"/>
      <c r="H97" s="82"/>
      <c r="I97" s="82"/>
      <c r="J97" s="82"/>
      <c r="K97" s="82"/>
      <c r="L97" s="82"/>
      <c r="M97" s="82"/>
      <c r="N97" s="82"/>
    </row>
    <row r="98" spans="1:14" ht="16.5">
      <c r="A98" s="101"/>
      <c r="B98" s="101"/>
      <c r="C98" s="101"/>
      <c r="D98" s="101"/>
      <c r="E98" s="101"/>
      <c r="F98" s="101"/>
      <c r="H98" s="82"/>
      <c r="I98" s="82"/>
      <c r="J98" s="82"/>
      <c r="K98" s="82"/>
      <c r="L98" s="82"/>
      <c r="M98" s="82"/>
      <c r="N98" s="82"/>
    </row>
    <row r="99" spans="1:14" ht="16.5">
      <c r="A99" s="101"/>
      <c r="B99" s="101"/>
      <c r="C99" s="101"/>
      <c r="D99" s="101"/>
      <c r="E99" s="101"/>
      <c r="F99" s="101"/>
      <c r="H99" s="82"/>
      <c r="I99" s="82"/>
      <c r="J99" s="82"/>
      <c r="K99" s="82"/>
      <c r="L99" s="82"/>
      <c r="M99" s="82"/>
      <c r="N99" s="82"/>
    </row>
    <row r="100" spans="1:14" ht="16.5">
      <c r="A100" s="101"/>
      <c r="B100" s="102"/>
      <c r="C100" s="102"/>
      <c r="D100" s="103"/>
      <c r="E100" s="103"/>
      <c r="F100" s="104"/>
      <c r="H100" s="82"/>
      <c r="I100" s="82"/>
      <c r="J100" s="82"/>
      <c r="K100" s="82"/>
      <c r="L100" s="82"/>
      <c r="M100" s="82"/>
      <c r="N100" s="82"/>
    </row>
    <row r="101" spans="2:8" ht="13.5">
      <c r="B101" s="161"/>
      <c r="C101" s="161"/>
      <c r="D101" s="162"/>
      <c r="E101" s="162"/>
      <c r="H101" s="143"/>
    </row>
    <row r="102" spans="2:8" ht="13.5">
      <c r="B102" s="161"/>
      <c r="C102" s="161"/>
      <c r="D102" s="162"/>
      <c r="E102" s="162"/>
      <c r="H102" s="143"/>
    </row>
    <row r="103" spans="2:8" ht="13.5">
      <c r="B103" s="161"/>
      <c r="C103" s="161"/>
      <c r="D103" s="162"/>
      <c r="E103" s="162"/>
      <c r="H103" s="143"/>
    </row>
    <row r="104" spans="2:8" ht="13.5">
      <c r="B104" s="161"/>
      <c r="C104" s="161"/>
      <c r="D104" s="162"/>
      <c r="E104" s="162"/>
      <c r="H104" s="143"/>
    </row>
    <row r="105" spans="2:8" ht="13.5">
      <c r="B105" s="161"/>
      <c r="C105" s="161"/>
      <c r="D105" s="162"/>
      <c r="E105" s="162"/>
      <c r="H105" s="143"/>
    </row>
    <row r="106" spans="2:8" ht="13.5">
      <c r="B106" s="161"/>
      <c r="C106" s="161"/>
      <c r="D106" s="162"/>
      <c r="E106" s="162"/>
      <c r="H106" s="143"/>
    </row>
    <row r="107" spans="2:8" ht="13.5">
      <c r="B107" s="161"/>
      <c r="C107" s="161"/>
      <c r="D107" s="162"/>
      <c r="E107" s="162"/>
      <c r="H107" s="143"/>
    </row>
    <row r="108" spans="2:8" ht="13.5">
      <c r="B108" s="161"/>
      <c r="C108" s="161"/>
      <c r="D108" s="162"/>
      <c r="E108" s="162"/>
      <c r="H108" s="143"/>
    </row>
    <row r="109" spans="2:8" ht="13.5">
      <c r="B109" s="161"/>
      <c r="C109" s="161"/>
      <c r="D109" s="162"/>
      <c r="E109" s="162"/>
      <c r="H109" s="143"/>
    </row>
    <row r="110" spans="2:8" ht="13.5">
      <c r="B110" s="161"/>
      <c r="C110" s="161"/>
      <c r="D110" s="161"/>
      <c r="E110" s="161"/>
      <c r="H110" s="143"/>
    </row>
    <row r="111" spans="2:8" ht="13.5">
      <c r="B111" s="161"/>
      <c r="C111" s="161"/>
      <c r="D111" s="161"/>
      <c r="E111" s="161"/>
      <c r="H111" s="143"/>
    </row>
    <row r="112" spans="2:8" ht="13.5">
      <c r="B112" s="161"/>
      <c r="C112" s="161"/>
      <c r="D112" s="161"/>
      <c r="E112" s="161"/>
      <c r="H112" s="143"/>
    </row>
    <row r="113" spans="2:8" ht="13.5">
      <c r="B113" s="161"/>
      <c r="C113" s="161"/>
      <c r="D113" s="161"/>
      <c r="E113" s="161"/>
      <c r="H113" s="143"/>
    </row>
    <row r="114" spans="2:8" ht="13.5">
      <c r="B114" s="161"/>
      <c r="C114" s="161"/>
      <c r="D114" s="161"/>
      <c r="E114" s="161"/>
      <c r="H114" s="143"/>
    </row>
    <row r="115" spans="2:8" ht="13.5">
      <c r="B115" s="161"/>
      <c r="C115" s="161"/>
      <c r="D115" s="161"/>
      <c r="E115" s="161"/>
      <c r="H115" s="143"/>
    </row>
    <row r="116" spans="2:8" ht="13.5">
      <c r="B116" s="161"/>
      <c r="C116" s="161"/>
      <c r="D116" s="161"/>
      <c r="E116" s="161"/>
      <c r="H116" s="143"/>
    </row>
    <row r="117" spans="2:8" ht="13.5">
      <c r="B117" s="161"/>
      <c r="C117" s="161"/>
      <c r="D117" s="161"/>
      <c r="E117" s="161"/>
      <c r="H117" s="143"/>
    </row>
    <row r="118" spans="2:8" ht="13.5">
      <c r="B118" s="161"/>
      <c r="C118" s="161"/>
      <c r="D118" s="161"/>
      <c r="E118" s="161"/>
      <c r="H118" s="143"/>
    </row>
    <row r="119" spans="2:8" ht="13.5">
      <c r="B119" s="161"/>
      <c r="C119" s="161"/>
      <c r="D119" s="161"/>
      <c r="E119" s="161"/>
      <c r="H119" s="143"/>
    </row>
    <row r="120" spans="2:8" ht="13.5">
      <c r="B120" s="161"/>
      <c r="C120" s="161"/>
      <c r="D120" s="161"/>
      <c r="E120" s="161"/>
      <c r="H120" s="143"/>
    </row>
    <row r="121" spans="2:8" ht="13.5">
      <c r="B121" s="161"/>
      <c r="C121" s="161"/>
      <c r="D121" s="161"/>
      <c r="E121" s="161"/>
      <c r="H121" s="143"/>
    </row>
    <row r="122" spans="2:8" ht="13.5">
      <c r="B122" s="161"/>
      <c r="C122" s="161"/>
      <c r="D122" s="161"/>
      <c r="E122" s="161"/>
      <c r="H122" s="143"/>
    </row>
    <row r="123" spans="2:8" ht="13.5">
      <c r="B123" s="161"/>
      <c r="C123" s="161"/>
      <c r="D123" s="161"/>
      <c r="E123" s="161"/>
      <c r="H123" s="143"/>
    </row>
    <row r="124" spans="2:8" ht="13.5">
      <c r="B124" s="161"/>
      <c r="C124" s="161"/>
      <c r="D124" s="161"/>
      <c r="E124" s="161"/>
      <c r="H124" s="143"/>
    </row>
    <row r="125" spans="2:8" ht="13.5">
      <c r="B125" s="161"/>
      <c r="C125" s="161"/>
      <c r="D125" s="161"/>
      <c r="E125" s="161"/>
      <c r="H125" s="143"/>
    </row>
    <row r="126" spans="2:8" ht="13.5">
      <c r="B126" s="161"/>
      <c r="C126" s="161"/>
      <c r="D126" s="161"/>
      <c r="E126" s="161"/>
      <c r="H126" s="143"/>
    </row>
    <row r="127" spans="2:8" ht="13.5">
      <c r="B127" s="161"/>
      <c r="C127" s="161"/>
      <c r="D127" s="161"/>
      <c r="E127" s="161"/>
      <c r="H127" s="143"/>
    </row>
    <row r="128" ht="13.5">
      <c r="H128" s="143"/>
    </row>
    <row r="129" ht="13.5">
      <c r="H129" s="143"/>
    </row>
    <row r="130" ht="13.5">
      <c r="H130" s="143"/>
    </row>
    <row r="131" ht="13.5">
      <c r="H131" s="143"/>
    </row>
    <row r="132" ht="13.5">
      <c r="H132" s="143"/>
    </row>
    <row r="133" ht="13.5">
      <c r="H133" s="143"/>
    </row>
    <row r="134" ht="13.5">
      <c r="H134" s="143"/>
    </row>
    <row r="135" ht="13.5">
      <c r="H135" s="143"/>
    </row>
  </sheetData>
  <mergeCells count="6">
    <mergeCell ref="D5:F5"/>
    <mergeCell ref="B17:C17"/>
    <mergeCell ref="B75:C75"/>
    <mergeCell ref="B18:C18"/>
    <mergeCell ref="B54:C54"/>
    <mergeCell ref="B58:C58"/>
  </mergeCells>
  <printOptions/>
  <pageMargins left="1.01" right="0.36" top="0.88" bottom="0.17" header="0.65" footer="0.17"/>
  <pageSetup horizontalDpi="600" verticalDpi="600" orientation="portrait" scale="83" r:id="rId1"/>
  <rowBreaks count="1" manualBreakCount="1">
    <brk id="4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8" sqref="A8"/>
    </sheetView>
  </sheetViews>
  <sheetFormatPr defaultColWidth="9.140625" defaultRowHeight="12.75"/>
  <cols>
    <col min="1" max="1" width="6.421875" style="73" customWidth="1"/>
    <col min="2" max="2" width="10.28125" style="73" customWidth="1"/>
    <col min="3" max="3" width="29.140625" style="73" customWidth="1"/>
    <col min="4" max="4" width="23.421875" style="73" customWidth="1"/>
    <col min="5" max="5" width="2.140625" style="73" customWidth="1"/>
    <col min="6" max="6" width="25.140625" style="73" customWidth="1"/>
    <col min="7" max="7" width="16.7109375" style="73" customWidth="1"/>
    <col min="8" max="8" width="23.00390625" style="73" customWidth="1"/>
    <col min="9" max="9" width="10.421875" style="73" bestFit="1" customWidth="1"/>
    <col min="10" max="10" width="12.7109375" style="73" bestFit="1" customWidth="1"/>
    <col min="11" max="11" width="10.421875" style="73" bestFit="1" customWidth="1"/>
    <col min="12" max="16384" width="10.28125" style="73" customWidth="1"/>
  </cols>
  <sheetData>
    <row r="1" spans="1:7" ht="19.5">
      <c r="A1" s="1" t="s">
        <v>0</v>
      </c>
      <c r="B1" s="69"/>
      <c r="C1" s="69"/>
      <c r="D1" s="70"/>
      <c r="E1" s="70"/>
      <c r="F1" s="71"/>
      <c r="G1" s="72"/>
    </row>
    <row r="2" spans="1:7" ht="19.5">
      <c r="A2" s="72"/>
      <c r="B2" s="69"/>
      <c r="C2" s="69"/>
      <c r="D2" s="70"/>
      <c r="E2" s="70"/>
      <c r="F2" s="71"/>
      <c r="G2" s="72"/>
    </row>
    <row r="3" spans="1:7" ht="19.5">
      <c r="A3" s="1" t="s">
        <v>54</v>
      </c>
      <c r="B3" s="69"/>
      <c r="C3" s="69"/>
      <c r="D3" s="70"/>
      <c r="E3" s="70"/>
      <c r="F3" s="71"/>
      <c r="G3" s="72"/>
    </row>
    <row r="4" spans="1:7" ht="19.5">
      <c r="A4" s="1" t="s">
        <v>2</v>
      </c>
      <c r="B4" s="69"/>
      <c r="C4" s="69"/>
      <c r="D4" s="70"/>
      <c r="E4" s="70"/>
      <c r="F4" s="71"/>
      <c r="G4" s="72"/>
    </row>
    <row r="5" spans="1:7" ht="19.5">
      <c r="A5" s="72"/>
      <c r="B5" s="69"/>
      <c r="C5" s="69"/>
      <c r="D5" s="70"/>
      <c r="E5" s="70"/>
      <c r="F5" s="71"/>
      <c r="G5" s="72"/>
    </row>
    <row r="6" spans="1:7" ht="19.5">
      <c r="A6" s="72"/>
      <c r="B6" s="69"/>
      <c r="C6" s="69"/>
      <c r="D6" s="72"/>
      <c r="E6" s="72"/>
      <c r="F6" s="71"/>
      <c r="G6" s="72"/>
    </row>
    <row r="7" spans="1:11" ht="19.5">
      <c r="A7" s="74">
        <v>1</v>
      </c>
      <c r="B7" s="1" t="s">
        <v>55</v>
      </c>
      <c r="C7" s="69"/>
      <c r="D7" s="69"/>
      <c r="E7" s="69"/>
      <c r="F7" s="70"/>
      <c r="G7" s="75"/>
      <c r="H7" s="76"/>
      <c r="I7" s="76"/>
      <c r="J7" s="76"/>
      <c r="K7" s="76"/>
    </row>
    <row r="8" spans="1:11" ht="19.5">
      <c r="A8" s="74"/>
      <c r="B8" s="77"/>
      <c r="C8" s="69"/>
      <c r="D8" s="72"/>
      <c r="E8" s="72"/>
      <c r="F8" s="72"/>
      <c r="G8" s="75"/>
      <c r="H8" s="76"/>
      <c r="I8" s="76"/>
      <c r="J8" s="76"/>
      <c r="K8" s="76"/>
    </row>
    <row r="9" spans="1:11" ht="19.5">
      <c r="A9" s="74"/>
      <c r="B9" s="77"/>
      <c r="C9" s="69"/>
      <c r="D9" s="78" t="s">
        <v>56</v>
      </c>
      <c r="E9" s="78"/>
      <c r="F9" s="78" t="s">
        <v>56</v>
      </c>
      <c r="G9" s="79"/>
      <c r="H9" s="76"/>
      <c r="I9" s="76"/>
      <c r="J9" s="76"/>
      <c r="K9" s="76"/>
    </row>
    <row r="10" spans="1:11" ht="19.5">
      <c r="A10" s="74"/>
      <c r="B10" s="77"/>
      <c r="C10" s="69"/>
      <c r="D10" s="80" t="s">
        <v>57</v>
      </c>
      <c r="E10" s="80"/>
      <c r="F10" s="80" t="s">
        <v>58</v>
      </c>
      <c r="G10" s="75"/>
      <c r="H10" s="76"/>
      <c r="I10" s="76"/>
      <c r="J10" s="76"/>
      <c r="K10" s="76"/>
    </row>
    <row r="11" spans="1:11" ht="19.5">
      <c r="A11" s="74"/>
      <c r="B11" s="77"/>
      <c r="C11" s="69"/>
      <c r="D11" s="81" t="s">
        <v>8</v>
      </c>
      <c r="E11" s="81"/>
      <c r="F11" s="81" t="s">
        <v>8</v>
      </c>
      <c r="G11" s="75"/>
      <c r="H11" s="76"/>
      <c r="I11" s="76"/>
      <c r="J11" s="76"/>
      <c r="K11" s="76"/>
    </row>
    <row r="12" spans="1:11" ht="19.5">
      <c r="A12" s="74"/>
      <c r="B12" s="1"/>
      <c r="C12" s="69"/>
      <c r="D12" s="69"/>
      <c r="E12" s="69"/>
      <c r="F12" s="70"/>
      <c r="G12" s="82"/>
      <c r="H12" s="76"/>
      <c r="I12" s="76"/>
      <c r="J12" s="76"/>
      <c r="K12" s="83"/>
    </row>
    <row r="13" spans="1:11" ht="19.5">
      <c r="A13" s="74"/>
      <c r="B13" s="72" t="s">
        <v>59</v>
      </c>
      <c r="C13" s="69"/>
      <c r="D13" s="70">
        <v>82273</v>
      </c>
      <c r="E13" s="69"/>
      <c r="F13" s="70">
        <v>73644</v>
      </c>
      <c r="G13" s="82"/>
      <c r="H13" s="76"/>
      <c r="I13" s="76"/>
      <c r="J13" s="84"/>
      <c r="K13" s="83"/>
    </row>
    <row r="14" spans="1:11" ht="19.5">
      <c r="A14" s="74"/>
      <c r="B14" s="72" t="s">
        <v>60</v>
      </c>
      <c r="C14" s="69"/>
      <c r="D14" s="70">
        <v>-4440</v>
      </c>
      <c r="E14" s="70"/>
      <c r="F14" s="70">
        <v>-3251</v>
      </c>
      <c r="G14" s="82"/>
      <c r="H14" s="76"/>
      <c r="I14" s="76"/>
      <c r="J14" s="84"/>
      <c r="K14" s="83"/>
    </row>
    <row r="15" spans="1:11" ht="19.5">
      <c r="A15" s="74"/>
      <c r="B15" s="1"/>
      <c r="C15" s="69"/>
      <c r="D15" s="85"/>
      <c r="E15" s="86"/>
      <c r="F15" s="85"/>
      <c r="G15" s="82"/>
      <c r="H15" s="76"/>
      <c r="I15" s="76"/>
      <c r="J15" s="76"/>
      <c r="K15" s="83"/>
    </row>
    <row r="16" spans="1:11" ht="20.25" thickBot="1">
      <c r="A16" s="74"/>
      <c r="B16" s="1"/>
      <c r="C16" s="69"/>
      <c r="D16" s="87">
        <f>SUM(D13:D15)</f>
        <v>77833</v>
      </c>
      <c r="E16" s="86"/>
      <c r="F16" s="87">
        <f>SUM(F13:F15)</f>
        <v>70393</v>
      </c>
      <c r="G16" s="76"/>
      <c r="H16" s="76"/>
      <c r="I16" s="76"/>
      <c r="J16" s="76"/>
      <c r="K16" s="83"/>
    </row>
    <row r="17" spans="1:11" ht="20.25" thickTop="1">
      <c r="A17" s="74"/>
      <c r="B17" s="1"/>
      <c r="C17" s="69"/>
      <c r="D17" s="69"/>
      <c r="E17" s="69"/>
      <c r="F17" s="69"/>
      <c r="G17" s="82"/>
      <c r="H17" s="76"/>
      <c r="I17" s="76"/>
      <c r="J17" s="76"/>
      <c r="K17" s="83"/>
    </row>
    <row r="18" spans="1:11" ht="19.5">
      <c r="A18" s="74"/>
      <c r="B18" s="1"/>
      <c r="C18" s="69"/>
      <c r="D18" s="88"/>
      <c r="E18" s="88"/>
      <c r="F18" s="88"/>
      <c r="G18" s="89"/>
      <c r="K18" s="90"/>
    </row>
    <row r="19" spans="1:11" ht="19.5">
      <c r="A19" s="74">
        <v>2</v>
      </c>
      <c r="B19" s="1" t="s">
        <v>61</v>
      </c>
      <c r="C19" s="69"/>
      <c r="D19" s="91"/>
      <c r="E19" s="91"/>
      <c r="F19" s="91"/>
      <c r="G19" s="89"/>
      <c r="K19" s="90"/>
    </row>
    <row r="20" spans="1:11" ht="19.5">
      <c r="A20" s="74"/>
      <c r="B20" s="1"/>
      <c r="C20" s="69"/>
      <c r="D20" s="91"/>
      <c r="E20" s="91"/>
      <c r="F20" s="91"/>
      <c r="G20" s="89"/>
      <c r="K20" s="90"/>
    </row>
    <row r="21" spans="1:11" ht="19.5">
      <c r="A21" s="92"/>
      <c r="B21" s="1"/>
      <c r="C21" s="69"/>
      <c r="D21" s="93" t="s">
        <v>56</v>
      </c>
      <c r="E21" s="93"/>
      <c r="F21" s="93" t="s">
        <v>56</v>
      </c>
      <c r="G21" s="89"/>
      <c r="K21" s="90"/>
    </row>
    <row r="22" spans="1:11" ht="19.5">
      <c r="A22" s="92"/>
      <c r="B22" s="1"/>
      <c r="C22" s="69"/>
      <c r="D22" s="94">
        <v>39172</v>
      </c>
      <c r="E22" s="95"/>
      <c r="F22" s="94">
        <v>38807</v>
      </c>
      <c r="G22" s="89"/>
      <c r="K22" s="90"/>
    </row>
    <row r="23" spans="1:11" ht="19.5">
      <c r="A23" s="92"/>
      <c r="B23" s="1"/>
      <c r="C23" s="69"/>
      <c r="D23" s="81" t="s">
        <v>8</v>
      </c>
      <c r="E23" s="81"/>
      <c r="F23" s="81" t="s">
        <v>8</v>
      </c>
      <c r="G23" s="89"/>
      <c r="K23" s="90"/>
    </row>
    <row r="24" spans="1:11" ht="19.5">
      <c r="A24" s="92"/>
      <c r="B24" s="1"/>
      <c r="C24" s="69"/>
      <c r="D24" s="81"/>
      <c r="E24" s="81"/>
      <c r="F24" s="81"/>
      <c r="G24" s="89"/>
      <c r="K24" s="90"/>
    </row>
    <row r="25" spans="1:11" ht="19.5">
      <c r="A25" s="92"/>
      <c r="B25" s="72" t="s">
        <v>59</v>
      </c>
      <c r="C25" s="69"/>
      <c r="D25" s="69">
        <v>79039</v>
      </c>
      <c r="E25" s="70"/>
      <c r="F25" s="69">
        <f>86898+102</f>
        <v>87000</v>
      </c>
      <c r="G25" s="72"/>
      <c r="K25" s="90"/>
    </row>
    <row r="26" spans="1:11" ht="19.5">
      <c r="A26" s="92"/>
      <c r="B26" s="72" t="s">
        <v>60</v>
      </c>
      <c r="C26" s="69"/>
      <c r="D26" s="70">
        <v>-184</v>
      </c>
      <c r="E26" s="70"/>
      <c r="F26" s="70">
        <v>-15727</v>
      </c>
      <c r="G26" s="72"/>
      <c r="K26" s="90"/>
    </row>
    <row r="27" spans="1:11" ht="19.5">
      <c r="A27" s="92"/>
      <c r="B27" s="72"/>
      <c r="C27" s="69"/>
      <c r="D27" s="96"/>
      <c r="E27" s="97"/>
      <c r="F27" s="98"/>
      <c r="G27" s="72"/>
      <c r="K27" s="90"/>
    </row>
    <row r="28" spans="1:11" ht="20.25" thickBot="1">
      <c r="A28" s="92"/>
      <c r="B28" s="72"/>
      <c r="C28" s="69"/>
      <c r="D28" s="99">
        <f>SUM(D25:D27)</f>
        <v>78855</v>
      </c>
      <c r="E28" s="97"/>
      <c r="F28" s="99">
        <f>SUM(F25:F27)</f>
        <v>71273</v>
      </c>
      <c r="G28" s="72"/>
      <c r="K28" s="90"/>
    </row>
    <row r="29" spans="1:11" ht="20.25" thickTop="1">
      <c r="A29" s="100"/>
      <c r="B29" s="101"/>
      <c r="C29" s="102"/>
      <c r="D29" s="103"/>
      <c r="E29" s="103"/>
      <c r="F29" s="104"/>
      <c r="G29" s="105"/>
      <c r="K29" s="90"/>
    </row>
    <row r="30" spans="1:11" ht="19.5">
      <c r="A30" s="100"/>
      <c r="B30" s="101"/>
      <c r="C30" s="101"/>
      <c r="D30" s="101"/>
      <c r="E30" s="101"/>
      <c r="F30" s="101"/>
      <c r="G30" s="105"/>
      <c r="K30" s="90"/>
    </row>
    <row r="31" spans="1:11" ht="19.5">
      <c r="A31" s="100"/>
      <c r="B31" s="101"/>
      <c r="C31" s="101"/>
      <c r="D31" s="101"/>
      <c r="E31" s="101"/>
      <c r="F31" s="101"/>
      <c r="G31" s="105"/>
      <c r="K31" s="90"/>
    </row>
    <row r="32" spans="1:11" ht="19.5">
      <c r="A32" s="106"/>
      <c r="B32" s="107"/>
      <c r="C32" s="107"/>
      <c r="D32" s="107"/>
      <c r="E32" s="107"/>
      <c r="F32" s="107"/>
      <c r="K32" s="90"/>
    </row>
    <row r="33" spans="1:11" ht="19.5">
      <c r="A33" s="100"/>
      <c r="B33" s="107"/>
      <c r="C33" s="107"/>
      <c r="D33" s="107"/>
      <c r="E33" s="107"/>
      <c r="F33" s="107"/>
      <c r="K33" s="90"/>
    </row>
    <row r="34" spans="1:11" ht="19.5">
      <c r="A34" s="107"/>
      <c r="B34" s="107"/>
      <c r="C34" s="107"/>
      <c r="D34" s="107"/>
      <c r="E34" s="107"/>
      <c r="F34" s="107"/>
      <c r="K34" s="90"/>
    </row>
    <row r="35" spans="1:11" ht="19.5">
      <c r="A35" s="101"/>
      <c r="B35" s="107"/>
      <c r="C35" s="107"/>
      <c r="D35" s="107"/>
      <c r="E35" s="107"/>
      <c r="F35" s="107"/>
      <c r="K35" s="90"/>
    </row>
    <row r="36" spans="1:11" ht="19.5">
      <c r="A36" s="101"/>
      <c r="B36" s="107"/>
      <c r="C36" s="107"/>
      <c r="D36" s="107"/>
      <c r="E36" s="107"/>
      <c r="F36" s="107"/>
      <c r="K36" s="90"/>
    </row>
    <row r="37" spans="1:11" ht="19.5">
      <c r="A37" s="101"/>
      <c r="B37" s="107"/>
      <c r="C37" s="107"/>
      <c r="D37" s="107"/>
      <c r="E37" s="107"/>
      <c r="F37" s="107"/>
      <c r="K37" s="90"/>
    </row>
    <row r="38" spans="1:11" ht="19.5">
      <c r="A38" s="108"/>
      <c r="B38" s="109"/>
      <c r="C38" s="110"/>
      <c r="D38" s="110"/>
      <c r="E38" s="110"/>
      <c r="F38" s="110"/>
      <c r="G38" s="111"/>
      <c r="K38" s="90"/>
    </row>
    <row r="39" spans="1:11" ht="19.5">
      <c r="A39" s="108"/>
      <c r="B39" s="110"/>
      <c r="C39" s="110"/>
      <c r="D39" s="110"/>
      <c r="E39" s="110"/>
      <c r="F39" s="110"/>
      <c r="G39" s="111"/>
      <c r="K39" s="90"/>
    </row>
    <row r="40" spans="1:11" ht="19.5">
      <c r="A40" s="108"/>
      <c r="B40" s="110"/>
      <c r="C40" s="110"/>
      <c r="D40" s="110"/>
      <c r="E40" s="110"/>
      <c r="F40" s="110"/>
      <c r="G40" s="111"/>
      <c r="K40" s="90"/>
    </row>
    <row r="41" spans="1:11" ht="19.5">
      <c r="A41" s="108"/>
      <c r="B41" s="110"/>
      <c r="C41" s="110"/>
      <c r="D41" s="110"/>
      <c r="E41" s="110"/>
      <c r="F41" s="110"/>
      <c r="G41" s="111"/>
      <c r="K41" s="90"/>
    </row>
    <row r="42" spans="1:7" ht="19.5">
      <c r="A42" s="108"/>
      <c r="B42" s="110"/>
      <c r="C42" s="110"/>
      <c r="D42" s="110"/>
      <c r="E42" s="110"/>
      <c r="F42" s="112"/>
      <c r="G42" s="111"/>
    </row>
    <row r="43" spans="1:7" ht="19.5">
      <c r="A43" s="108"/>
      <c r="B43" s="110"/>
      <c r="C43" s="110"/>
      <c r="D43" s="110"/>
      <c r="E43" s="110"/>
      <c r="F43" s="113"/>
      <c r="G43" s="114"/>
    </row>
    <row r="44" spans="1:7" ht="19.5">
      <c r="A44" s="108"/>
      <c r="B44" s="110"/>
      <c r="C44" s="110"/>
      <c r="D44" s="110"/>
      <c r="E44" s="110"/>
      <c r="F44" s="112"/>
      <c r="G44" s="76"/>
    </row>
    <row r="45" spans="1:7" ht="19.5">
      <c r="A45" s="108"/>
      <c r="B45" s="76"/>
      <c r="C45" s="76"/>
      <c r="D45" s="76"/>
      <c r="E45" s="76"/>
      <c r="F45" s="115"/>
      <c r="G45" s="76"/>
    </row>
    <row r="46" spans="1:7" ht="19.5">
      <c r="A46" s="108"/>
      <c r="B46" s="76"/>
      <c r="C46" s="76"/>
      <c r="D46" s="76"/>
      <c r="E46" s="76"/>
      <c r="F46" s="115"/>
      <c r="G46" s="76"/>
    </row>
    <row r="47" spans="1:7" ht="19.5">
      <c r="A47" s="108"/>
      <c r="B47" s="110"/>
      <c r="C47" s="76"/>
      <c r="D47" s="76"/>
      <c r="E47" s="76"/>
      <c r="F47" s="115"/>
      <c r="G47" s="76"/>
    </row>
    <row r="48" spans="1:7" ht="19.5">
      <c r="A48" s="108"/>
      <c r="B48" s="110"/>
      <c r="C48" s="76"/>
      <c r="D48" s="76"/>
      <c r="E48" s="76"/>
      <c r="F48" s="116"/>
      <c r="G48" s="76"/>
    </row>
    <row r="49" spans="1:7" ht="19.5">
      <c r="A49" s="108"/>
      <c r="B49" s="110"/>
      <c r="C49" s="76"/>
      <c r="D49" s="76"/>
      <c r="E49" s="76"/>
      <c r="F49" s="115"/>
      <c r="G49" s="76"/>
    </row>
    <row r="50" spans="1:7" ht="19.5">
      <c r="A50" s="108"/>
      <c r="B50" s="110"/>
      <c r="C50" s="76"/>
      <c r="D50" s="76"/>
      <c r="E50" s="76"/>
      <c r="F50" s="83"/>
      <c r="G50" s="76"/>
    </row>
    <row r="51" spans="1:7" ht="19.5">
      <c r="A51" s="108"/>
      <c r="B51" s="110"/>
      <c r="C51" s="76"/>
      <c r="D51" s="76"/>
      <c r="E51" s="76"/>
      <c r="F51" s="83"/>
      <c r="G51" s="76"/>
    </row>
    <row r="52" spans="1:7" ht="19.5">
      <c r="A52" s="108"/>
      <c r="B52" s="110"/>
      <c r="C52" s="76"/>
      <c r="D52" s="76"/>
      <c r="E52" s="76"/>
      <c r="F52" s="83"/>
      <c r="G52" s="76"/>
    </row>
    <row r="53" spans="1:7" ht="19.5">
      <c r="A53" s="108"/>
      <c r="B53" s="110"/>
      <c r="C53" s="76"/>
      <c r="D53" s="76"/>
      <c r="E53" s="76"/>
      <c r="F53" s="115"/>
      <c r="G53" s="76"/>
    </row>
    <row r="54" spans="1:7" ht="19.5">
      <c r="A54" s="108"/>
      <c r="B54" s="117"/>
      <c r="C54" s="76"/>
      <c r="D54" s="76"/>
      <c r="E54" s="76"/>
      <c r="F54" s="115"/>
      <c r="G54" s="76"/>
    </row>
    <row r="55" spans="1:7" ht="19.5">
      <c r="A55" s="108"/>
      <c r="B55" s="76"/>
      <c r="C55" s="76"/>
      <c r="D55" s="76"/>
      <c r="E55" s="76"/>
      <c r="F55" s="115"/>
      <c r="G55" s="76"/>
    </row>
    <row r="56" spans="1:7" ht="19.5">
      <c r="A56" s="108"/>
      <c r="B56" s="110"/>
      <c r="C56" s="76"/>
      <c r="D56" s="76"/>
      <c r="E56" s="76"/>
      <c r="F56" s="118"/>
      <c r="G56" s="76"/>
    </row>
    <row r="57" spans="1:7" ht="19.5">
      <c r="A57" s="108"/>
      <c r="B57" s="110"/>
      <c r="C57" s="76"/>
      <c r="D57" s="76"/>
      <c r="E57" s="76"/>
      <c r="F57" s="115"/>
      <c r="G57" s="76"/>
    </row>
    <row r="58" spans="1:7" ht="19.5">
      <c r="A58" s="108"/>
      <c r="B58" s="76"/>
      <c r="C58" s="76"/>
      <c r="D58" s="76"/>
      <c r="E58" s="76"/>
      <c r="F58" s="115"/>
      <c r="G58" s="76"/>
    </row>
    <row r="59" spans="1:7" ht="19.5">
      <c r="A59" s="108"/>
      <c r="B59" s="76"/>
      <c r="C59" s="76"/>
      <c r="D59" s="76"/>
      <c r="E59" s="76"/>
      <c r="F59" s="115"/>
      <c r="G59" s="76"/>
    </row>
    <row r="60" spans="1:7" ht="19.5">
      <c r="A60" s="119"/>
      <c r="B60" s="76"/>
      <c r="C60" s="76"/>
      <c r="D60" s="76"/>
      <c r="E60" s="76"/>
      <c r="F60" s="83"/>
      <c r="G60" s="76"/>
    </row>
    <row r="61" spans="1:7" ht="19.5">
      <c r="A61" s="119"/>
      <c r="B61" s="76"/>
      <c r="C61" s="76"/>
      <c r="D61" s="76"/>
      <c r="E61" s="76"/>
      <c r="F61" s="83"/>
      <c r="G61" s="76"/>
    </row>
    <row r="62" spans="1:7" ht="19.5">
      <c r="A62" s="76"/>
      <c r="B62" s="76"/>
      <c r="C62" s="76"/>
      <c r="D62" s="76"/>
      <c r="E62" s="76"/>
      <c r="F62" s="115"/>
      <c r="G62" s="76"/>
    </row>
    <row r="63" spans="1:7" ht="19.5">
      <c r="A63" s="76"/>
      <c r="B63" s="76"/>
      <c r="C63" s="76"/>
      <c r="D63" s="76"/>
      <c r="E63" s="76"/>
      <c r="F63" s="115"/>
      <c r="G63" s="76"/>
    </row>
    <row r="64" spans="1:7" ht="19.5">
      <c r="A64" s="76"/>
      <c r="B64" s="76"/>
      <c r="C64" s="76"/>
      <c r="D64" s="76"/>
      <c r="E64" s="76"/>
      <c r="F64" s="115"/>
      <c r="G64" s="76"/>
    </row>
    <row r="65" ht="19.5">
      <c r="F65" s="120"/>
    </row>
    <row r="66" ht="19.5">
      <c r="F66" s="120"/>
    </row>
    <row r="67" ht="19.5">
      <c r="F67" s="120"/>
    </row>
    <row r="68" ht="19.5">
      <c r="F68" s="120"/>
    </row>
  </sheetData>
  <printOptions/>
  <pageMargins left="1" right="0.28" top="0.56" bottom="0.54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9"/>
  <sheetViews>
    <sheetView view="pageBreakPreview" zoomScale="75" zoomScaleSheetLayoutView="75" workbookViewId="0" topLeftCell="A1">
      <selection activeCell="N19" sqref="N19"/>
    </sheetView>
  </sheetViews>
  <sheetFormatPr defaultColWidth="9.140625" defaultRowHeight="12.75"/>
  <cols>
    <col min="1" max="1" width="2.421875" style="28" customWidth="1"/>
    <col min="2" max="2" width="24.140625" style="28" customWidth="1"/>
    <col min="3" max="3" width="7.00390625" style="28" customWidth="1"/>
    <col min="4" max="4" width="12.00390625" style="29" customWidth="1"/>
    <col min="5" max="5" width="2.140625" style="29" customWidth="1"/>
    <col min="6" max="6" width="12.00390625" style="29" customWidth="1"/>
    <col min="7" max="7" width="0.85546875" style="29" customWidth="1"/>
    <col min="8" max="8" width="11.8515625" style="29" customWidth="1"/>
    <col min="9" max="9" width="1.28515625" style="29" customWidth="1"/>
    <col min="10" max="10" width="14.421875" style="29" customWidth="1"/>
    <col min="11" max="11" width="0.9921875" style="29" customWidth="1"/>
    <col min="12" max="12" width="15.7109375" style="29" customWidth="1"/>
    <col min="13" max="13" width="0.9921875" style="29" customWidth="1"/>
    <col min="14" max="14" width="15.28125" style="29" customWidth="1"/>
    <col min="15" max="15" width="0.85546875" style="28" customWidth="1"/>
    <col min="16" max="16" width="13.28125" style="29" customWidth="1"/>
    <col min="17" max="16384" width="10.28125" style="28" customWidth="1"/>
  </cols>
  <sheetData>
    <row r="1" ht="19.5">
      <c r="B1" s="1" t="s">
        <v>0</v>
      </c>
    </row>
    <row r="2" ht="19.5">
      <c r="D2" s="30"/>
    </row>
    <row r="3" spans="2:16" ht="19.5">
      <c r="B3" s="31" t="s">
        <v>32</v>
      </c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2"/>
      <c r="P3" s="33"/>
    </row>
    <row r="4" spans="2:16" ht="19.5">
      <c r="B4" s="31" t="s">
        <v>2</v>
      </c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2"/>
      <c r="P4" s="33"/>
    </row>
    <row r="5" spans="2:16" ht="19.5">
      <c r="B5" s="32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2"/>
      <c r="P5" s="33"/>
    </row>
    <row r="6" spans="2:16" ht="19.5" customHeight="1">
      <c r="B6" s="34"/>
      <c r="D6" s="193" t="s">
        <v>33</v>
      </c>
      <c r="E6" s="193"/>
      <c r="F6" s="193"/>
      <c r="G6" s="35"/>
      <c r="H6" s="35"/>
      <c r="I6" s="35"/>
      <c r="J6" s="35"/>
      <c r="K6" s="35"/>
      <c r="L6" s="35"/>
      <c r="M6" s="35"/>
      <c r="N6" s="35"/>
      <c r="O6" s="31"/>
      <c r="P6" s="35"/>
    </row>
    <row r="7" spans="2:16" ht="19.5" customHeight="1">
      <c r="B7" s="34"/>
      <c r="C7" s="36"/>
      <c r="D7" s="193"/>
      <c r="E7" s="193"/>
      <c r="F7" s="193"/>
      <c r="G7" s="35"/>
      <c r="H7" s="35"/>
      <c r="I7" s="35"/>
      <c r="J7" s="33"/>
      <c r="K7" s="35"/>
      <c r="L7" s="35"/>
      <c r="M7" s="35"/>
      <c r="O7" s="31"/>
      <c r="P7" s="35"/>
    </row>
    <row r="8" spans="2:16" s="39" customFormat="1" ht="18.75" customHeight="1">
      <c r="B8" s="32"/>
      <c r="C8" s="36"/>
      <c r="D8" s="194"/>
      <c r="E8" s="194"/>
      <c r="F8" s="194"/>
      <c r="G8" s="35"/>
      <c r="H8" s="192"/>
      <c r="I8" s="192"/>
      <c r="J8" s="192"/>
      <c r="K8" s="192"/>
      <c r="L8" s="192"/>
      <c r="M8" s="35"/>
      <c r="N8" s="37"/>
      <c r="O8" s="31"/>
      <c r="P8" s="38"/>
    </row>
    <row r="9" spans="2:16" s="39" customFormat="1" ht="48.75" customHeight="1">
      <c r="B9" s="32"/>
      <c r="C9" s="40" t="s">
        <v>34</v>
      </c>
      <c r="D9" s="41" t="s">
        <v>35</v>
      </c>
      <c r="E9" s="42"/>
      <c r="F9" s="41" t="s">
        <v>36</v>
      </c>
      <c r="G9" s="43"/>
      <c r="H9" s="41" t="s">
        <v>37</v>
      </c>
      <c r="I9" s="43"/>
      <c r="J9" s="41" t="s">
        <v>38</v>
      </c>
      <c r="K9" s="43"/>
      <c r="L9" s="44" t="s">
        <v>39</v>
      </c>
      <c r="M9" s="43"/>
      <c r="N9" s="41" t="s">
        <v>40</v>
      </c>
      <c r="O9" s="31"/>
      <c r="P9" s="41" t="s">
        <v>41</v>
      </c>
    </row>
    <row r="10" spans="2:16" s="39" customFormat="1" ht="18" customHeight="1">
      <c r="B10" s="32"/>
      <c r="C10" s="32"/>
      <c r="D10" s="45" t="s">
        <v>42</v>
      </c>
      <c r="E10" s="42"/>
      <c r="F10" s="46" t="s">
        <v>8</v>
      </c>
      <c r="G10" s="43"/>
      <c r="H10" s="46" t="s">
        <v>8</v>
      </c>
      <c r="I10" s="43"/>
      <c r="J10" s="46" t="s">
        <v>8</v>
      </c>
      <c r="K10" s="35"/>
      <c r="L10" s="46" t="s">
        <v>8</v>
      </c>
      <c r="M10" s="35"/>
      <c r="N10" s="46" t="s">
        <v>8</v>
      </c>
      <c r="O10" s="31"/>
      <c r="P10" s="46" t="s">
        <v>8</v>
      </c>
    </row>
    <row r="11" spans="2:16" ht="19.5">
      <c r="B11" s="32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2"/>
      <c r="P11" s="33"/>
    </row>
    <row r="12" spans="2:16" ht="19.5">
      <c r="B12" s="32" t="s">
        <v>43</v>
      </c>
      <c r="C12" s="32"/>
      <c r="D12" s="47">
        <v>60656</v>
      </c>
      <c r="E12" s="47"/>
      <c r="F12" s="47">
        <v>60664</v>
      </c>
      <c r="G12" s="47"/>
      <c r="H12" s="48">
        <v>-8</v>
      </c>
      <c r="I12" s="47"/>
      <c r="J12" s="47">
        <v>2601</v>
      </c>
      <c r="K12" s="47"/>
      <c r="L12" s="47">
        <v>38</v>
      </c>
      <c r="M12" s="47"/>
      <c r="N12" s="47">
        <v>109787</v>
      </c>
      <c r="O12" s="47"/>
      <c r="P12" s="47">
        <f>SUM(F12:N12)</f>
        <v>173082</v>
      </c>
    </row>
    <row r="13" spans="2:16" ht="19.5">
      <c r="B13" s="32"/>
      <c r="C13" s="32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2:16" ht="19.5">
      <c r="B14" s="32" t="s">
        <v>44</v>
      </c>
      <c r="C14" s="32"/>
      <c r="D14" s="49">
        <v>0</v>
      </c>
      <c r="E14" s="47"/>
      <c r="F14" s="49">
        <v>0</v>
      </c>
      <c r="G14" s="47"/>
      <c r="H14" s="49">
        <v>0</v>
      </c>
      <c r="I14" s="47"/>
      <c r="J14" s="49">
        <v>0</v>
      </c>
      <c r="K14" s="47"/>
      <c r="L14" s="49">
        <v>0</v>
      </c>
      <c r="M14" s="47"/>
      <c r="N14" s="47">
        <v>3876</v>
      </c>
      <c r="O14" s="47"/>
      <c r="P14" s="47">
        <f>SUM(F14:N14)</f>
        <v>3876</v>
      </c>
    </row>
    <row r="15" spans="2:16" ht="19.5">
      <c r="B15" s="32"/>
      <c r="C15" s="32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2:16" ht="19.5">
      <c r="B16" s="32" t="s">
        <v>45</v>
      </c>
      <c r="C16" s="32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2:16" ht="19.5">
      <c r="B17" s="50" t="s">
        <v>46</v>
      </c>
      <c r="C17" s="32"/>
      <c r="D17" s="47">
        <v>65</v>
      </c>
      <c r="E17" s="47"/>
      <c r="F17" s="47">
        <v>65</v>
      </c>
      <c r="G17" s="47"/>
      <c r="H17" s="49">
        <v>0</v>
      </c>
      <c r="I17" s="47"/>
      <c r="J17" s="49">
        <v>0</v>
      </c>
      <c r="K17" s="47"/>
      <c r="L17" s="49">
        <v>0</v>
      </c>
      <c r="M17" s="47"/>
      <c r="N17" s="49">
        <v>0</v>
      </c>
      <c r="O17" s="47"/>
      <c r="P17" s="51">
        <f>SUM(F17:N17)</f>
        <v>65</v>
      </c>
    </row>
    <row r="18" spans="2:16" ht="20.25" thickBot="1">
      <c r="B18" s="32"/>
      <c r="C18" s="32"/>
      <c r="D18" s="52"/>
      <c r="E18" s="47"/>
      <c r="F18" s="52"/>
      <c r="G18" s="47"/>
      <c r="H18" s="52"/>
      <c r="I18" s="47"/>
      <c r="J18" s="52"/>
      <c r="K18" s="47"/>
      <c r="L18" s="52"/>
      <c r="M18" s="47"/>
      <c r="N18" s="52"/>
      <c r="O18" s="47"/>
      <c r="P18" s="52"/>
    </row>
    <row r="19" spans="2:16" ht="19.5">
      <c r="B19" s="32"/>
      <c r="C19" s="3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2:16" ht="20.25" thickBot="1">
      <c r="B20" s="32" t="s">
        <v>47</v>
      </c>
      <c r="C20" s="32"/>
      <c r="D20" s="52">
        <f>SUM(D12:D18)</f>
        <v>60721</v>
      </c>
      <c r="E20" s="53"/>
      <c r="F20" s="52">
        <f>SUM(F12:F18)</f>
        <v>60729</v>
      </c>
      <c r="G20" s="53"/>
      <c r="H20" s="54">
        <f>SUM(H11:H18)</f>
        <v>-8</v>
      </c>
      <c r="I20" s="53"/>
      <c r="J20" s="52">
        <f>SUM(J11:J18)</f>
        <v>2601</v>
      </c>
      <c r="K20" s="53"/>
      <c r="L20" s="52">
        <f>SUM(L11:L18)</f>
        <v>38</v>
      </c>
      <c r="M20" s="53"/>
      <c r="N20" s="52">
        <f>SUM(N11:N18)</f>
        <v>113663</v>
      </c>
      <c r="O20" s="53"/>
      <c r="P20" s="52">
        <f>SUM(P11:P18)</f>
        <v>177023</v>
      </c>
    </row>
    <row r="21" spans="2:16" ht="19.5">
      <c r="B21" s="32"/>
      <c r="C21" s="32"/>
      <c r="D21" s="47"/>
      <c r="E21" s="53"/>
      <c r="F21" s="47"/>
      <c r="G21" s="53"/>
      <c r="H21" s="53"/>
      <c r="I21" s="53"/>
      <c r="J21" s="47"/>
      <c r="K21" s="53"/>
      <c r="L21" s="53"/>
      <c r="M21" s="53"/>
      <c r="N21" s="47"/>
      <c r="O21" s="53"/>
      <c r="P21" s="47"/>
    </row>
    <row r="22" spans="2:16" ht="19.5">
      <c r="B22" s="32"/>
      <c r="C22" s="32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2:16" ht="19.5">
      <c r="B23" s="32" t="s">
        <v>48</v>
      </c>
      <c r="C23" s="32"/>
      <c r="D23" s="47">
        <v>60530</v>
      </c>
      <c r="E23" s="47"/>
      <c r="F23" s="47">
        <v>60537</v>
      </c>
      <c r="G23" s="47"/>
      <c r="H23" s="55">
        <v>-7</v>
      </c>
      <c r="I23" s="47"/>
      <c r="J23" s="47">
        <v>2601</v>
      </c>
      <c r="K23" s="47"/>
      <c r="L23" s="49">
        <v>0</v>
      </c>
      <c r="M23" s="47"/>
      <c r="N23" s="47">
        <v>99231</v>
      </c>
      <c r="O23" s="47"/>
      <c r="P23" s="47">
        <f>SUM(F23:N23)</f>
        <v>162362</v>
      </c>
    </row>
    <row r="24" spans="2:16" ht="19.5">
      <c r="B24" s="50"/>
      <c r="C24" s="32"/>
      <c r="D24" s="33"/>
      <c r="E24" s="33"/>
      <c r="F24" s="33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2:16" ht="19.5">
      <c r="B25" s="32" t="s">
        <v>49</v>
      </c>
      <c r="C25" s="56"/>
      <c r="D25" s="49">
        <v>0</v>
      </c>
      <c r="E25" s="49"/>
      <c r="F25" s="49">
        <v>0</v>
      </c>
      <c r="G25" s="49"/>
      <c r="H25" s="49">
        <v>0</v>
      </c>
      <c r="I25" s="49"/>
      <c r="J25" s="49">
        <v>0</v>
      </c>
      <c r="K25" s="47"/>
      <c r="L25" s="49">
        <v>0</v>
      </c>
      <c r="M25" s="47"/>
      <c r="N25" s="47">
        <v>3715</v>
      </c>
      <c r="O25" s="47"/>
      <c r="P25" s="47">
        <f>SUM(D25:N25)</f>
        <v>3715</v>
      </c>
    </row>
    <row r="26" spans="2:16" ht="19.5">
      <c r="B26" s="32"/>
      <c r="C26" s="56"/>
      <c r="D26" s="49"/>
      <c r="E26" s="49"/>
      <c r="F26" s="49"/>
      <c r="G26" s="49"/>
      <c r="H26" s="49"/>
      <c r="I26" s="49"/>
      <c r="J26" s="49"/>
      <c r="K26" s="47"/>
      <c r="L26" s="47"/>
      <c r="M26" s="47"/>
      <c r="N26" s="47"/>
      <c r="O26" s="47"/>
      <c r="P26" s="47"/>
    </row>
    <row r="27" spans="2:16" ht="19.5">
      <c r="B27" s="32" t="s">
        <v>45</v>
      </c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2"/>
      <c r="P27" s="33"/>
    </row>
    <row r="28" spans="2:17" ht="19.5">
      <c r="B28" s="50" t="s">
        <v>46</v>
      </c>
      <c r="C28" s="32"/>
      <c r="D28" s="49">
        <v>0</v>
      </c>
      <c r="E28" s="47"/>
      <c r="F28" s="49">
        <v>0</v>
      </c>
      <c r="G28" s="47"/>
      <c r="H28" s="49">
        <v>0</v>
      </c>
      <c r="I28" s="49"/>
      <c r="J28" s="49">
        <v>0</v>
      </c>
      <c r="K28" s="49"/>
      <c r="L28" s="49">
        <v>0</v>
      </c>
      <c r="M28" s="49"/>
      <c r="N28" s="49">
        <v>0</v>
      </c>
      <c r="O28" s="57"/>
      <c r="P28" s="58">
        <f>SUM(F28:N28)</f>
        <v>0</v>
      </c>
      <c r="Q28" s="59"/>
    </row>
    <row r="29" spans="2:16" ht="19.5">
      <c r="B29" s="32"/>
      <c r="C29" s="32"/>
      <c r="D29" s="60"/>
      <c r="E29" s="47"/>
      <c r="F29" s="60"/>
      <c r="G29" s="47"/>
      <c r="H29" s="60"/>
      <c r="I29" s="47"/>
      <c r="J29" s="60"/>
      <c r="K29" s="47"/>
      <c r="L29" s="60"/>
      <c r="M29" s="47"/>
      <c r="N29" s="60"/>
      <c r="O29" s="47"/>
      <c r="P29" s="60"/>
    </row>
    <row r="30" spans="2:20" ht="19.5">
      <c r="B30" s="61"/>
      <c r="C30" s="61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62"/>
      <c r="R30" s="62"/>
      <c r="S30" s="62"/>
      <c r="T30" s="62"/>
    </row>
    <row r="31" spans="2:20" ht="20.25" thickBot="1">
      <c r="B31" s="61" t="s">
        <v>50</v>
      </c>
      <c r="C31" s="61"/>
      <c r="D31" s="52">
        <f>SUM(D23:D29)</f>
        <v>60530</v>
      </c>
      <c r="E31" s="47"/>
      <c r="F31" s="52">
        <f>SUM(F23:F29)</f>
        <v>60537</v>
      </c>
      <c r="G31" s="47"/>
      <c r="H31" s="54">
        <f>SUM(H23:H29)</f>
        <v>-7</v>
      </c>
      <c r="I31" s="47"/>
      <c r="J31" s="52">
        <f>SUM(J23:J29)</f>
        <v>2601</v>
      </c>
      <c r="K31" s="47"/>
      <c r="L31" s="63">
        <f>SUM(L23:L29)</f>
        <v>0</v>
      </c>
      <c r="M31" s="47"/>
      <c r="N31" s="52">
        <f>SUM(N23:N29)</f>
        <v>102946</v>
      </c>
      <c r="O31" s="47"/>
      <c r="P31" s="52">
        <f>SUM(P23:P29)</f>
        <v>166077</v>
      </c>
      <c r="Q31" s="62"/>
      <c r="R31" s="62"/>
      <c r="S31" s="62"/>
      <c r="T31" s="62"/>
    </row>
    <row r="32" spans="2:20" ht="19.5">
      <c r="B32" s="61"/>
      <c r="C32" s="61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64"/>
      <c r="P32" s="53"/>
      <c r="Q32" s="62"/>
      <c r="R32" s="62"/>
      <c r="S32" s="62"/>
      <c r="T32" s="62"/>
    </row>
    <row r="33" spans="3:20" ht="7.5" customHeight="1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  <c r="P33" s="66"/>
      <c r="Q33" s="62"/>
      <c r="R33" s="62"/>
      <c r="S33" s="62"/>
      <c r="T33" s="62"/>
    </row>
    <row r="34" spans="3:20" ht="7.5" customHeight="1"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7"/>
      <c r="P34" s="66"/>
      <c r="Q34" s="62"/>
      <c r="R34" s="62"/>
      <c r="S34" s="62"/>
      <c r="T34" s="62"/>
    </row>
    <row r="35" spans="3:20" ht="7.5" customHeight="1"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7"/>
      <c r="P35" s="66"/>
      <c r="Q35" s="62"/>
      <c r="R35" s="62"/>
      <c r="S35" s="62"/>
      <c r="T35" s="62"/>
    </row>
    <row r="36" spans="3:20" ht="7.5" customHeight="1"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  <c r="P36" s="66"/>
      <c r="Q36" s="62"/>
      <c r="R36" s="62"/>
      <c r="S36" s="62"/>
      <c r="T36" s="62"/>
    </row>
    <row r="37" spans="3:20" ht="7.5" customHeight="1"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  <c r="P37" s="66"/>
      <c r="Q37" s="62"/>
      <c r="R37" s="62"/>
      <c r="S37" s="62"/>
      <c r="T37" s="62"/>
    </row>
    <row r="38" spans="3:20" ht="7.5" customHeight="1">
      <c r="C38" s="65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7"/>
      <c r="P38" s="66"/>
      <c r="Q38" s="62"/>
      <c r="R38" s="62"/>
      <c r="S38" s="62"/>
      <c r="T38" s="62"/>
    </row>
    <row r="39" spans="3:20" ht="7.5" customHeight="1"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7"/>
      <c r="P39" s="66"/>
      <c r="Q39" s="62"/>
      <c r="R39" s="62"/>
      <c r="S39" s="62"/>
      <c r="T39" s="62"/>
    </row>
    <row r="40" spans="3:20" ht="7.5" customHeight="1"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  <c r="P40" s="66"/>
      <c r="Q40" s="62"/>
      <c r="R40" s="62"/>
      <c r="S40" s="62"/>
      <c r="T40" s="62"/>
    </row>
    <row r="41" spans="3:20" ht="7.5" customHeight="1"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7"/>
      <c r="P41" s="66"/>
      <c r="Q41" s="62"/>
      <c r="R41" s="62"/>
      <c r="S41" s="62"/>
      <c r="T41" s="62"/>
    </row>
    <row r="42" spans="3:20" ht="7.5" customHeight="1"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  <c r="P42" s="66"/>
      <c r="Q42" s="62"/>
      <c r="R42" s="62"/>
      <c r="S42" s="62"/>
      <c r="T42" s="62"/>
    </row>
    <row r="43" spans="3:20" ht="7.5" customHeight="1"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7"/>
      <c r="P43" s="66"/>
      <c r="Q43" s="62"/>
      <c r="R43" s="62"/>
      <c r="S43" s="62"/>
      <c r="T43" s="62"/>
    </row>
    <row r="44" spans="3:20" ht="7.5" customHeight="1"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66"/>
      <c r="Q44" s="62"/>
      <c r="R44" s="62"/>
      <c r="S44" s="62"/>
      <c r="T44" s="62"/>
    </row>
    <row r="45" spans="4:16" ht="19.5"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59"/>
      <c r="P45" s="68"/>
    </row>
    <row r="46" spans="4:16" ht="19.5"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59"/>
      <c r="P46" s="68"/>
    </row>
    <row r="47" spans="4:16" ht="19.5"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59"/>
      <c r="P47" s="68"/>
    </row>
    <row r="48" spans="4:16" ht="19.5"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59"/>
      <c r="P48" s="68"/>
    </row>
    <row r="49" spans="4:16" ht="19.5"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59"/>
      <c r="P49" s="68"/>
    </row>
    <row r="50" spans="4:16" ht="19.5"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59"/>
      <c r="P50" s="68"/>
    </row>
    <row r="51" spans="4:16" ht="19.5"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59"/>
      <c r="P51" s="68"/>
    </row>
    <row r="52" spans="4:16" ht="19.5"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59"/>
      <c r="P52" s="68"/>
    </row>
    <row r="53" spans="2:16" ht="19.5">
      <c r="B53" s="65" t="s">
        <v>51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59"/>
      <c r="P53" s="68"/>
    </row>
    <row r="54" spans="2:16" ht="19.5">
      <c r="B54" s="65" t="s">
        <v>52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59"/>
      <c r="P54" s="68"/>
    </row>
    <row r="55" spans="2:16" ht="19.5">
      <c r="B55" s="62" t="s">
        <v>53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59"/>
      <c r="P55" s="68"/>
    </row>
    <row r="56" spans="5:16" ht="19.5"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59"/>
      <c r="P56" s="68"/>
    </row>
    <row r="57" spans="5:16" ht="19.5"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59"/>
      <c r="P57" s="68"/>
    </row>
    <row r="58" spans="5:16" ht="19.5"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59"/>
      <c r="P58" s="68"/>
    </row>
    <row r="59" spans="5:16" ht="19.5"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59"/>
      <c r="P59" s="68"/>
    </row>
  </sheetData>
  <mergeCells count="2">
    <mergeCell ref="H8:L8"/>
    <mergeCell ref="D6:F8"/>
  </mergeCells>
  <printOptions/>
  <pageMargins left="0.4" right="0" top="0.65" bottom="0.71" header="0.5" footer="0.38"/>
  <pageSetup fitToHeight="1" fitToWidth="1" horizontalDpi="1200" verticalDpi="1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Harrisons 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</dc:creator>
  <cp:keywords/>
  <dc:description/>
  <cp:lastModifiedBy>Yvonne</cp:lastModifiedBy>
  <dcterms:created xsi:type="dcterms:W3CDTF">2007-05-24T05:44:01Z</dcterms:created>
  <dcterms:modified xsi:type="dcterms:W3CDTF">2007-05-24T07:56:46Z</dcterms:modified>
  <cp:category/>
  <cp:version/>
  <cp:contentType/>
  <cp:contentStatus/>
</cp:coreProperties>
</file>